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23"/>
  <workbookPr codeName="ThisWorkbook"/>
  <mc:AlternateContent xmlns:mc="http://schemas.openxmlformats.org/markup-compatibility/2006">
    <mc:Choice Requires="x15">
      <x15ac:absPath xmlns:x15ac="http://schemas.microsoft.com/office/spreadsheetml/2010/11/ac" url="C:\Users\katie.leggett\Dropbox (innocent)\sustainability\4. Share our Journey\Website\2020 overhaul\Tools to share\6. offices\"/>
    </mc:Choice>
  </mc:AlternateContent>
  <xr:revisionPtr revIDLastSave="0" documentId="8_{67FA6B2D-EFE8-486E-821B-AE34D1076AAB}" xr6:coauthVersionLast="47" xr6:coauthVersionMax="47" xr10:uidLastSave="{00000000-0000-0000-0000-000000000000}"/>
  <bookViews>
    <workbookView xWindow="-110" yWindow="-110" windowWidth="25820" windowHeight="14020" xr2:uid="{00000000-000D-0000-FFFF-FFFF00000000}"/>
  </bookViews>
  <sheets>
    <sheet name="Introduction" sheetId="3" r:id="rId1"/>
    <sheet name="Inclusive &amp; Healthy Workplace" sheetId="30" r:id="rId2"/>
    <sheet name="Safety in the Office" sheetId="40" r:id="rId3"/>
    <sheet name="Buying Stuff" sheetId="32" r:id="rId4"/>
    <sheet name="Staff Travel" sheetId="39" r:id="rId5"/>
    <sheet name="Water" sheetId="34" r:id="rId6"/>
    <sheet name="Energy" sheetId="37" r:id="rId7"/>
    <sheet name="Waste" sheetId="31" r:id="rId8"/>
    <sheet name="Air Quality &amp; Greener Buildings" sheetId="42" r:id="rId9"/>
    <sheet name="B Corp Score Contribution" sheetId="22" r:id="rId10"/>
    <sheet name="0-Office BIA Scores Collated" sheetId="44" r:id="rId11"/>
    <sheet name="0-Carbon Data Collated" sheetId="47" r:id="rId12"/>
    <sheet name="0-Office Sizes %" sheetId="36" r:id="rId13"/>
  </sheets>
  <definedNames>
    <definedName name="_xlnm._FilterDatabase" localSheetId="10" hidden="1">'0-Office BIA Scores Collated'!$H$1:$H$84</definedName>
    <definedName name="_xlnm._FilterDatabase" localSheetId="12" hidden="1">'0-Office Sizes %'!#REF!</definedName>
    <definedName name="Office">'0-Office Sizes %'!$B$8:$B$25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3" l="1"/>
  <c r="H6" i="44" s="1"/>
  <c r="C30" i="3"/>
  <c r="H7" i="44" s="1"/>
  <c r="C31" i="3"/>
  <c r="H8" i="44" s="1"/>
  <c r="C32" i="3"/>
  <c r="H9" i="44" s="1"/>
  <c r="I33" i="47" l="1"/>
  <c r="H33" i="47"/>
  <c r="S11" i="32" l="1"/>
  <c r="S12" i="32"/>
  <c r="S13" i="32"/>
  <c r="S17" i="32"/>
  <c r="S18" i="32"/>
  <c r="S19" i="32"/>
  <c r="J45" i="44"/>
  <c r="I45" i="44"/>
  <c r="K14" i="42"/>
  <c r="I71" i="44" s="1"/>
  <c r="S14" i="42"/>
  <c r="J71" i="44" s="1"/>
  <c r="J13" i="42"/>
  <c r="K13" i="42"/>
  <c r="I70" i="44" s="1"/>
  <c r="S13" i="42"/>
  <c r="J70" i="44" s="1"/>
  <c r="J14" i="42"/>
  <c r="I35" i="47" l="1"/>
  <c r="J55" i="44"/>
  <c r="J54" i="44"/>
  <c r="J43" i="44"/>
  <c r="J42" i="44"/>
  <c r="J41" i="44"/>
  <c r="J40" i="44"/>
  <c r="J18" i="44"/>
  <c r="J20" i="44"/>
  <c r="H4" i="44" l="1"/>
  <c r="I13" i="47"/>
  <c r="J17" i="31" l="1"/>
  <c r="S21" i="39" l="1"/>
  <c r="J21" i="39"/>
  <c r="K21" i="39"/>
  <c r="J57" i="44"/>
  <c r="J21" i="42" l="1"/>
  <c r="J22" i="42"/>
  <c r="J23" i="42"/>
  <c r="J33" i="37"/>
  <c r="J32" i="37"/>
  <c r="J23" i="44" l="1"/>
  <c r="J24" i="44"/>
  <c r="I24" i="44"/>
  <c r="H20" i="47" l="1"/>
  <c r="I20" i="47"/>
  <c r="J44" i="44"/>
  <c r="J38" i="44"/>
  <c r="I44" i="44"/>
  <c r="J29" i="44"/>
  <c r="J25" i="44" l="1"/>
  <c r="J22" i="44"/>
  <c r="I34" i="47"/>
  <c r="H34" i="47"/>
  <c r="I26" i="47"/>
  <c r="I27" i="47"/>
  <c r="I28" i="47"/>
  <c r="I25" i="47"/>
  <c r="I14" i="47"/>
  <c r="I15" i="47"/>
  <c r="I16" i="47"/>
  <c r="I17" i="47"/>
  <c r="I19" i="47"/>
  <c r="I18" i="47"/>
  <c r="I21" i="47"/>
  <c r="H13" i="47" l="1"/>
  <c r="I5" i="47" l="1"/>
  <c r="H5" i="44"/>
  <c r="I4" i="47"/>
  <c r="H35" i="47"/>
  <c r="H26" i="47"/>
  <c r="H27" i="47"/>
  <c r="H28" i="47"/>
  <c r="H25" i="47"/>
  <c r="H14" i="47"/>
  <c r="H15" i="47"/>
  <c r="H16" i="47"/>
  <c r="H17" i="47"/>
  <c r="H19" i="47"/>
  <c r="H18" i="47"/>
  <c r="H21" i="47"/>
  <c r="J25" i="40"/>
  <c r="J26" i="40"/>
  <c r="I57" i="44"/>
  <c r="I29" i="44"/>
  <c r="I23" i="44"/>
  <c r="I22" i="44"/>
  <c r="I25" i="44"/>
  <c r="J30" i="37" l="1"/>
  <c r="J29" i="37"/>
  <c r="J27" i="31"/>
  <c r="J23" i="31"/>
  <c r="J24" i="31"/>
  <c r="J25" i="31"/>
  <c r="J26" i="31"/>
  <c r="J18" i="31"/>
  <c r="J15" i="34"/>
  <c r="J20" i="42" l="1"/>
  <c r="K15" i="42"/>
  <c r="K23" i="39"/>
  <c r="J16" i="42"/>
  <c r="S15" i="42"/>
  <c r="J15" i="42"/>
  <c r="J7" i="42" l="1"/>
  <c r="H35" i="22" s="1"/>
  <c r="G7" i="42"/>
  <c r="F35" i="22" s="1"/>
  <c r="J6" i="42"/>
  <c r="H34" i="22" s="1"/>
  <c r="H6" i="42"/>
  <c r="G34" i="22" s="1"/>
  <c r="G6" i="42"/>
  <c r="F34" i="22" s="1"/>
  <c r="I32" i="44"/>
  <c r="H7" i="42"/>
  <c r="G35" i="22" s="1"/>
  <c r="K28" i="40"/>
  <c r="J33" i="40"/>
  <c r="J32" i="40"/>
  <c r="J31" i="40"/>
  <c r="S30" i="40"/>
  <c r="J30" i="40"/>
  <c r="J29" i="40"/>
  <c r="S28" i="40"/>
  <c r="J28" i="40"/>
  <c r="J27" i="40"/>
  <c r="J21" i="40"/>
  <c r="J20" i="40"/>
  <c r="J19" i="40"/>
  <c r="J18" i="40"/>
  <c r="S17" i="40"/>
  <c r="J17" i="40"/>
  <c r="J16" i="40"/>
  <c r="J15" i="40"/>
  <c r="J14" i="40"/>
  <c r="J13" i="40"/>
  <c r="J20" i="39"/>
  <c r="J24" i="39"/>
  <c r="J23" i="39"/>
  <c r="J22" i="39"/>
  <c r="F33" i="22" l="1"/>
  <c r="G33" i="22"/>
  <c r="H33" i="22"/>
  <c r="J8" i="42"/>
  <c r="J69" i="44"/>
  <c r="J76" i="44"/>
  <c r="J7" i="40"/>
  <c r="G7" i="40"/>
  <c r="F15" i="22" s="1"/>
  <c r="H7" i="40"/>
  <c r="G15" i="22" s="1"/>
  <c r="H6" i="40"/>
  <c r="G14" i="22" s="1"/>
  <c r="J6" i="40"/>
  <c r="H14" i="22" s="1"/>
  <c r="H8" i="42"/>
  <c r="G8" i="42"/>
  <c r="G6" i="40"/>
  <c r="F14" i="22" s="1"/>
  <c r="G7" i="39"/>
  <c r="F22" i="22" s="1"/>
  <c r="F19" i="22" s="1"/>
  <c r="H7" i="39"/>
  <c r="G22" i="22" s="1"/>
  <c r="G19" i="22" s="1"/>
  <c r="J7" i="39"/>
  <c r="H22" i="22" s="1"/>
  <c r="H19" i="22" s="1"/>
  <c r="J31" i="37"/>
  <c r="J21" i="31"/>
  <c r="J20" i="31"/>
  <c r="J22" i="31"/>
  <c r="J19" i="31"/>
  <c r="J16" i="34"/>
  <c r="F13" i="22" l="1"/>
  <c r="G13" i="22"/>
  <c r="J8" i="40"/>
  <c r="I40" i="44"/>
  <c r="I41" i="44"/>
  <c r="H7" i="37"/>
  <c r="I38" i="44"/>
  <c r="I20" i="44"/>
  <c r="G7" i="37"/>
  <c r="F29" i="22" s="1"/>
  <c r="F26" i="22" s="1"/>
  <c r="J8" i="39"/>
  <c r="H8" i="39"/>
  <c r="G8" i="39"/>
  <c r="G8" i="40"/>
  <c r="J7" i="37"/>
  <c r="H29" i="22" s="1"/>
  <c r="H26" i="22" s="1"/>
  <c r="H8" i="37" l="1"/>
  <c r="G29" i="22"/>
  <c r="G26" i="22" s="1"/>
  <c r="G8" i="37"/>
  <c r="J8" i="37"/>
  <c r="J18" i="34"/>
  <c r="J17" i="34"/>
  <c r="I8" i="47"/>
  <c r="I9" i="47" l="1"/>
  <c r="I6" i="47"/>
  <c r="I7" i="47"/>
  <c r="D44" i="42"/>
  <c r="D49" i="40"/>
  <c r="E44" i="42"/>
  <c r="E49" i="40"/>
  <c r="S32" i="40" s="1"/>
  <c r="J78" i="44" s="1"/>
  <c r="D45" i="42"/>
  <c r="D50" i="40"/>
  <c r="E45" i="42"/>
  <c r="E50" i="40"/>
  <c r="D43" i="34"/>
  <c r="D47" i="39"/>
  <c r="D55" i="37"/>
  <c r="D49" i="31"/>
  <c r="E43" i="34"/>
  <c r="S16" i="34" s="1"/>
  <c r="J56" i="44" s="1"/>
  <c r="E47" i="39"/>
  <c r="E55" i="37"/>
  <c r="E49" i="31"/>
  <c r="D44" i="34"/>
  <c r="D48" i="39"/>
  <c r="D56" i="37"/>
  <c r="D50" i="31"/>
  <c r="E44" i="34"/>
  <c r="E48" i="39"/>
  <c r="E56" i="37"/>
  <c r="E50" i="31"/>
  <c r="K18" i="34"/>
  <c r="E42" i="32"/>
  <c r="D43" i="32"/>
  <c r="E43" i="32"/>
  <c r="D42" i="32"/>
  <c r="D38" i="30"/>
  <c r="E38" i="30"/>
  <c r="D39" i="30"/>
  <c r="E39" i="30"/>
  <c r="S11" i="30" s="1"/>
  <c r="J81" i="44" s="1"/>
  <c r="S33" i="37" l="1"/>
  <c r="J28" i="44" s="1"/>
  <c r="S30" i="37"/>
  <c r="J21" i="44" s="1"/>
  <c r="K30" i="37"/>
  <c r="K32" i="37"/>
  <c r="I27" i="44" s="1"/>
  <c r="S21" i="42"/>
  <c r="J35" i="44" s="1"/>
  <c r="S16" i="42"/>
  <c r="J72" i="44" s="1"/>
  <c r="K15" i="34"/>
  <c r="I54" i="44" s="1"/>
  <c r="K16" i="34"/>
  <c r="I56" i="44" s="1"/>
  <c r="K22" i="42"/>
  <c r="I36" i="44" s="1"/>
  <c r="K20" i="42"/>
  <c r="I34" i="44" s="1"/>
  <c r="S21" i="31"/>
  <c r="S23" i="31"/>
  <c r="J49" i="44" s="1"/>
  <c r="S19" i="31"/>
  <c r="J46" i="44" s="1"/>
  <c r="S25" i="31"/>
  <c r="J51" i="44" s="1"/>
  <c r="S24" i="31"/>
  <c r="J50" i="44" s="1"/>
  <c r="S18" i="31"/>
  <c r="S27" i="31"/>
  <c r="S26" i="31"/>
  <c r="J52" i="44" s="1"/>
  <c r="K21" i="31"/>
  <c r="K27" i="31"/>
  <c r="K22" i="31"/>
  <c r="I48" i="44" s="1"/>
  <c r="K18" i="31"/>
  <c r="K17" i="31"/>
  <c r="I39" i="44" s="1"/>
  <c r="S16" i="40"/>
  <c r="J64" i="44" s="1"/>
  <c r="S15" i="40"/>
  <c r="J61" i="44" s="1"/>
  <c r="S25" i="40"/>
  <c r="J80" i="44" s="1"/>
  <c r="S19" i="40"/>
  <c r="J74" i="44" s="1"/>
  <c r="S21" i="40"/>
  <c r="J77" i="44" s="1"/>
  <c r="S22" i="39"/>
  <c r="S20" i="39"/>
  <c r="J30" i="44" s="1"/>
  <c r="K26" i="40"/>
  <c r="I66" i="44" s="1"/>
  <c r="K18" i="40"/>
  <c r="I67" i="44" s="1"/>
  <c r="K16" i="40"/>
  <c r="I64" i="44" s="1"/>
  <c r="K25" i="40"/>
  <c r="I80" i="44" s="1"/>
  <c r="K20" i="40"/>
  <c r="I79" i="44" s="1"/>
  <c r="K30" i="40"/>
  <c r="I76" i="44" s="1"/>
  <c r="K14" i="40"/>
  <c r="I73" i="44" s="1"/>
  <c r="K32" i="40"/>
  <c r="I78" i="44" s="1"/>
  <c r="S24" i="39"/>
  <c r="J33" i="44" s="1"/>
  <c r="S23" i="39"/>
  <c r="K24" i="39"/>
  <c r="I33" i="44" s="1"/>
  <c r="K20" i="39"/>
  <c r="I30" i="44" s="1"/>
  <c r="K22" i="39"/>
  <c r="I31" i="44" s="1"/>
  <c r="K21" i="42"/>
  <c r="I35" i="44" s="1"/>
  <c r="K16" i="42"/>
  <c r="I72" i="44" s="1"/>
  <c r="K23" i="42"/>
  <c r="I37" i="44" s="1"/>
  <c r="S29" i="40"/>
  <c r="J75" i="44" s="1"/>
  <c r="S20" i="40"/>
  <c r="J79" i="44" s="1"/>
  <c r="S14" i="40"/>
  <c r="J73" i="44" s="1"/>
  <c r="S15" i="34"/>
  <c r="S18" i="34"/>
  <c r="J59" i="44" s="1"/>
  <c r="K19" i="30"/>
  <c r="I13" i="44" s="1"/>
  <c r="S22" i="31"/>
  <c r="J48" i="44" s="1"/>
  <c r="S17" i="31"/>
  <c r="J39" i="44" s="1"/>
  <c r="S20" i="31"/>
  <c r="J47" i="44" s="1"/>
  <c r="K25" i="31"/>
  <c r="I51" i="44" s="1"/>
  <c r="K19" i="31"/>
  <c r="I46" i="44" s="1"/>
  <c r="K26" i="31"/>
  <c r="I52" i="44" s="1"/>
  <c r="K23" i="31"/>
  <c r="I49" i="44" s="1"/>
  <c r="K24" i="31"/>
  <c r="I50" i="44" s="1"/>
  <c r="K20" i="31"/>
  <c r="I47" i="44" s="1"/>
  <c r="S13" i="40"/>
  <c r="J62" i="44" s="1"/>
  <c r="S33" i="40"/>
  <c r="J68" i="44" s="1"/>
  <c r="S31" i="40"/>
  <c r="J65" i="44" s="1"/>
  <c r="S27" i="40"/>
  <c r="J63" i="44" s="1"/>
  <c r="S18" i="40"/>
  <c r="J67" i="44" s="1"/>
  <c r="S26" i="40"/>
  <c r="J66" i="44" s="1"/>
  <c r="S31" i="37"/>
  <c r="J26" i="44" s="1"/>
  <c r="S32" i="37"/>
  <c r="J27" i="44" s="1"/>
  <c r="S29" i="37"/>
  <c r="J19" i="44" s="1"/>
  <c r="K33" i="37"/>
  <c r="I28" i="44" s="1"/>
  <c r="K31" i="37"/>
  <c r="I26" i="44" s="1"/>
  <c r="K29" i="37"/>
  <c r="I19" i="44" s="1"/>
  <c r="S22" i="42"/>
  <c r="J36" i="44" s="1"/>
  <c r="S23" i="42"/>
  <c r="J37" i="44" s="1"/>
  <c r="S20" i="42"/>
  <c r="J34" i="44" s="1"/>
  <c r="K33" i="40"/>
  <c r="I68" i="44" s="1"/>
  <c r="K27" i="40"/>
  <c r="I63" i="44" s="1"/>
  <c r="K31" i="40"/>
  <c r="I65" i="44" s="1"/>
  <c r="K29" i="40"/>
  <c r="I75" i="44" s="1"/>
  <c r="K17" i="40"/>
  <c r="I69" i="44" s="1"/>
  <c r="K21" i="40"/>
  <c r="I77" i="44" s="1"/>
  <c r="K19" i="40"/>
  <c r="I74" i="44" s="1"/>
  <c r="I59" i="44"/>
  <c r="I53" i="44"/>
  <c r="K15" i="40"/>
  <c r="K13" i="40"/>
  <c r="J19" i="34"/>
  <c r="S19" i="34"/>
  <c r="S17" i="34"/>
  <c r="K17" i="34"/>
  <c r="K19" i="34"/>
  <c r="I55" i="44" l="1"/>
  <c r="I43" i="44"/>
  <c r="I42" i="44"/>
  <c r="J31" i="44"/>
  <c r="J32" i="44"/>
  <c r="J53" i="44"/>
  <c r="I18" i="44"/>
  <c r="I21" i="44"/>
  <c r="J60" i="44"/>
  <c r="I60" i="44"/>
  <c r="I58" i="44"/>
  <c r="J58" i="44"/>
  <c r="I61" i="44"/>
  <c r="I62" i="44"/>
  <c r="J6" i="34"/>
  <c r="H25" i="22" s="1"/>
  <c r="H23" i="22" s="1"/>
  <c r="G6" i="34"/>
  <c r="F25" i="22" s="1"/>
  <c r="F23" i="22" s="1"/>
  <c r="H6" i="34"/>
  <c r="G25" i="22" s="1"/>
  <c r="G23" i="22" s="1"/>
  <c r="S20" i="30"/>
  <c r="S19" i="30"/>
  <c r="J13" i="44" s="1"/>
  <c r="S18" i="30"/>
  <c r="S12" i="30"/>
  <c r="S13" i="30"/>
  <c r="S14" i="30"/>
  <c r="J14" i="44" l="1"/>
  <c r="J82" i="44"/>
  <c r="J84" i="44"/>
  <c r="J15" i="44"/>
  <c r="J83" i="44"/>
  <c r="J17" i="44"/>
  <c r="J16" i="44"/>
  <c r="H8" i="40"/>
  <c r="H7" i="34"/>
  <c r="G7" i="34"/>
  <c r="J7" i="34"/>
  <c r="K19" i="32"/>
  <c r="J19" i="32"/>
  <c r="K18" i="32"/>
  <c r="J18" i="32"/>
  <c r="K17" i="32"/>
  <c r="J17" i="32"/>
  <c r="K13" i="32"/>
  <c r="J13" i="32"/>
  <c r="K12" i="32"/>
  <c r="J12" i="32"/>
  <c r="K11" i="32"/>
  <c r="J11" i="32"/>
  <c r="J20" i="30"/>
  <c r="J19" i="30"/>
  <c r="J18" i="30"/>
  <c r="J14" i="30"/>
  <c r="J13" i="30"/>
  <c r="J12" i="30"/>
  <c r="J11" i="30"/>
  <c r="I16" i="44" l="1"/>
  <c r="I17" i="44"/>
  <c r="I15" i="44"/>
  <c r="J6" i="30"/>
  <c r="H6" i="30"/>
  <c r="G12" i="22" s="1"/>
  <c r="J5" i="30"/>
  <c r="H11" i="22" s="1"/>
  <c r="H5" i="30"/>
  <c r="G11" i="22" s="1"/>
  <c r="G5" i="30"/>
  <c r="F11" i="22" s="1"/>
  <c r="G6" i="32"/>
  <c r="F18" i="22" s="1"/>
  <c r="F16" i="22" s="1"/>
  <c r="H6" i="32"/>
  <c r="G18" i="22" s="1"/>
  <c r="G16" i="22" s="1"/>
  <c r="J6" i="32"/>
  <c r="H18" i="22" s="1"/>
  <c r="H16" i="22" s="1"/>
  <c r="K18" i="30"/>
  <c r="K20" i="30"/>
  <c r="K14" i="30"/>
  <c r="G10" i="22" l="1"/>
  <c r="H12" i="22"/>
  <c r="H10" i="22" s="1"/>
  <c r="H15" i="22"/>
  <c r="H13" i="22" s="1"/>
  <c r="I14" i="44"/>
  <c r="I84" i="44"/>
  <c r="G7" i="32"/>
  <c r="J7" i="32"/>
  <c r="H7" i="32"/>
  <c r="G6" i="30"/>
  <c r="F12" i="22" s="1"/>
  <c r="F10" i="22" s="1"/>
  <c r="K11" i="30"/>
  <c r="K12" i="30"/>
  <c r="K13" i="30"/>
  <c r="I82" i="44" l="1"/>
  <c r="I81" i="44"/>
  <c r="I83" i="44"/>
  <c r="G7" i="30"/>
  <c r="H7" i="30" l="1"/>
  <c r="J7" i="30"/>
  <c r="J6" i="31"/>
  <c r="H32" i="22" s="1"/>
  <c r="H30" i="22" s="1"/>
  <c r="H36" i="22" s="1"/>
  <c r="G6" i="31"/>
  <c r="G7" i="31" s="1"/>
  <c r="F32" i="22" s="1"/>
  <c r="F30" i="22" s="1"/>
  <c r="F36" i="22" s="1"/>
  <c r="H6" i="31"/>
  <c r="G32" i="22" s="1"/>
  <c r="G30" i="22" s="1"/>
  <c r="G36" i="22" s="1"/>
  <c r="H7" i="31" l="1"/>
  <c r="J7" i="31"/>
</calcChain>
</file>

<file path=xl/sharedStrings.xml><?xml version="1.0" encoding="utf-8"?>
<sst xmlns="http://schemas.openxmlformats.org/spreadsheetml/2006/main" count="1986" uniqueCount="611">
  <si>
    <t>Index</t>
  </si>
  <si>
    <t>Introduction</t>
  </si>
  <si>
    <t>Inclusive and Healthy Workplace</t>
  </si>
  <si>
    <t>Safety in the Office</t>
  </si>
  <si>
    <t>Buying Stuff</t>
  </si>
  <si>
    <t>Staff Travel</t>
  </si>
  <si>
    <t>Water</t>
  </si>
  <si>
    <t>Energy</t>
  </si>
  <si>
    <t>Waste</t>
  </si>
  <si>
    <t>Air Quality and Greener Buildings</t>
  </si>
  <si>
    <t>B Corp Score Contribution</t>
  </si>
  <si>
    <t>Office Details</t>
  </si>
  <si>
    <t>Date</t>
  </si>
  <si>
    <t>Your name</t>
  </si>
  <si>
    <t>Your role</t>
  </si>
  <si>
    <t>Your Email</t>
  </si>
  <si>
    <t>Office Name (choose via drop-down)</t>
  </si>
  <si>
    <t>Add office names in tab 0-Office Sizes %</t>
  </si>
  <si>
    <t>% of Total Offices by Workers (Current)</t>
  </si>
  <si>
    <t>% of Total Offices by Workers (Next Year)</t>
  </si>
  <si>
    <t>%  of Total Offices by Physical Size  (Current)</t>
  </si>
  <si>
    <t>%  of Total Offices by Physical Size (Next Year)</t>
  </si>
  <si>
    <t>hidden to users</t>
  </si>
  <si>
    <t>Inclusive &amp; Healthy Workplace</t>
  </si>
  <si>
    <t>Do we go above and beyond our BIA score? Do we maintain our BIA Score? Or do we take away from our BIA score?</t>
  </si>
  <si>
    <t>Area</t>
  </si>
  <si>
    <t xml:space="preserve">Maintaining </t>
  </si>
  <si>
    <t>Above and Beyond</t>
  </si>
  <si>
    <t>Taking Away</t>
  </si>
  <si>
    <t xml:space="preserve">Health and Wellness </t>
  </si>
  <si>
    <t>Inclusive Work Environments</t>
  </si>
  <si>
    <t>Totals</t>
  </si>
  <si>
    <t>Current Office Practice</t>
  </si>
  <si>
    <t>Commitments for improvement</t>
  </si>
  <si>
    <t>Your Notes</t>
  </si>
  <si>
    <t>BIA Question #</t>
  </si>
  <si>
    <t>Carbon Data Priority</t>
  </si>
  <si>
    <t>% offices answering this calculated using:</t>
  </si>
  <si>
    <t>Question Summary</t>
  </si>
  <si>
    <t xml:space="preserve"> REF #</t>
  </si>
  <si>
    <t>Practice</t>
  </si>
  <si>
    <t>Further Information</t>
  </si>
  <si>
    <t xml:space="preserve">Do we do this? </t>
  </si>
  <si>
    <t>Current BIA Answer</t>
  </si>
  <si>
    <t xml:space="preserve"> % value of total office when answering this </t>
  </si>
  <si>
    <t>Rationale for why you have answered this way (please elaborate in detail)</t>
  </si>
  <si>
    <t>Please provide links to evidence, if you are implementing the practice here</t>
  </si>
  <si>
    <t>Evidence Guidance</t>
  </si>
  <si>
    <t>Do you aim to improve this practice in the following year?</t>
  </si>
  <si>
    <t xml:space="preserve">If so, what actions do you aim to implement? </t>
  </si>
  <si>
    <t xml:space="preserve">Who owns the action </t>
  </si>
  <si>
    <t>If you aren't doing this already, do you expect to achieve this by next year?</t>
  </si>
  <si>
    <t>This space is for you to take notes if you'd like to</t>
  </si>
  <si>
    <t>NA</t>
  </si>
  <si>
    <t>Percent Total Workers</t>
  </si>
  <si>
    <t>Health and Wellness Initiatives</t>
  </si>
  <si>
    <t>HH1</t>
  </si>
  <si>
    <t>Our office sponsors and encourages workers to participate in health and wellness activities during the workweek</t>
  </si>
  <si>
    <t>Health and wellness initiatives include promotion of exercise and healthy activities either in or out of the office and can include prevention of office injuries, health risk assessments, as well as proactive health or nutrition programs.</t>
  </si>
  <si>
    <t>Email communications, flyers, screengrab from an employee portal, etc. describing health and wellness programs available during the work week.</t>
  </si>
  <si>
    <t>HH2</t>
  </si>
  <si>
    <t>Our office offers incentives for workers to complete health risk assessments or participate in health and wellness activities (e.g., a fund for exercise equipment, subsidized gym membership)</t>
  </si>
  <si>
    <t>A health risk assessment collects information from individuals that identifies risk factors, provides individualized feedback, and links the person with at least one intervention to promote health, sustain function and/or prevent disease. Information obtained and analyzed during a health risk assessment typically includes demographic characteristics (e.g., sex, age), lifestyle (e.g., smoking, exercise, alcohol consumption, diet), personal medical history, family medical history, and in some cases, physiological data (e.g., height, weight, blood pressure, cholesterol levels). 
Health and wellness initiatives include promotion of exercise and healthy activities either in or out of the office and can include prevention of office injuries, health risk assessments, as well as proactive health or nutrition programs.</t>
  </si>
  <si>
    <t xml:space="preserve">Relevant section of employee handbook, benefits packet, etc. that shows incentives for workers who proactively engage in health and wellness activities. </t>
  </si>
  <si>
    <t>HH3</t>
  </si>
  <si>
    <t>Our office has policies and programs in place to prevent ergonomic-related injuries in the workspace</t>
  </si>
  <si>
    <t xml:space="preserve">Copy of corporate policy which is aimed to prevent ergonomic-related injury or outline of program. </t>
  </si>
  <si>
    <t>HH4</t>
  </si>
  <si>
    <t>Management receives reports on aggregate participation in worker wellness programs</t>
  </si>
  <si>
    <t xml:space="preserve">Most recent report on worker participation in wellness programs / email, minutes or other communication with management on the topic. </t>
  </si>
  <si>
    <t>HI1</t>
  </si>
  <si>
    <t>Our office provides staff with the information on how to access local mental health services</t>
  </si>
  <si>
    <t>not BIA Question</t>
  </si>
  <si>
    <t>Link to intranet or other communication which provides staff with this information</t>
  </si>
  <si>
    <t>Inclusive work environments</t>
  </si>
  <si>
    <t>HI2</t>
  </si>
  <si>
    <t>Our facilities are designed to meet accessibility requirements for individuals with physical disabilities</t>
  </si>
  <si>
    <t>Photos or blueprints of your office that show how it is accessible to individuals with physical disabilities.</t>
  </si>
  <si>
    <t>HI3</t>
  </si>
  <si>
    <t>Our facility restrooms are gender-neutral or gender-inclusive</t>
  </si>
  <si>
    <t>Photo of gender-neutral or gender-inclusive restroom signs posted on the restroom</t>
  </si>
  <si>
    <t>hidden to users below</t>
  </si>
  <si>
    <t>Data Validation Items Below</t>
  </si>
  <si>
    <t>Standard Sheet</t>
  </si>
  <si>
    <t>yes</t>
  </si>
  <si>
    <t>no</t>
  </si>
  <si>
    <t>not sure</t>
  </si>
  <si>
    <t>not relevant</t>
  </si>
  <si>
    <t>not BIA question</t>
  </si>
  <si>
    <t xml:space="preserve">Size of Office </t>
  </si>
  <si>
    <t>Total percentage 2020</t>
  </si>
  <si>
    <t>Total percentage 2021</t>
  </si>
  <si>
    <t>Percent Total Facilities</t>
  </si>
  <si>
    <t xml:space="preserve"> </t>
  </si>
  <si>
    <t>Safety Policies</t>
  </si>
  <si>
    <t>Safety Practices</t>
  </si>
  <si>
    <t>Carbon Data</t>
  </si>
  <si>
    <t>Management Commitment to Health and Safety</t>
  </si>
  <si>
    <t>SP1</t>
  </si>
  <si>
    <t>Safety and health is integrated into our office's overall management planning process, and workers are involved in safety planning, resource allocation, audits, etc.</t>
  </si>
  <si>
    <t>Minutes or records of management planning process which includes content  integrating health and safety into the overall management process.</t>
  </si>
  <si>
    <t>Evaluating Health and Safety Practice</t>
  </si>
  <si>
    <t>SP2</t>
  </si>
  <si>
    <t>Our office has a safety position, safety committee, or safety program representative who reports to a senior-level position (Vice President or higher)</t>
  </si>
  <si>
    <t>List of individuals responsible for safety, their roles, who they report to and their title.</t>
  </si>
  <si>
    <t>SP3</t>
  </si>
  <si>
    <t>Our office has a written safety and health policy to minimize on-the-job employee accidents and injuries</t>
  </si>
  <si>
    <t xml:space="preserve">There is a written copy of  procedures for safety and health inspections for your office or for the global office which you can acces and apply at your office. </t>
  </si>
  <si>
    <t>SP4</t>
  </si>
  <si>
    <t>Our office has specific safety and health program goals and objectives, with specific indicators to measure progress</t>
  </si>
  <si>
    <t>Report that includes specific health and safety program goals, objectives, and indicators of progress.</t>
  </si>
  <si>
    <t>Health and Safety Audit Practices</t>
  </si>
  <si>
    <t>SP5</t>
  </si>
  <si>
    <t>Our office has a written procedure for performing safety and health inspections</t>
  </si>
  <si>
    <t>Copy of written procedure for safety and health inspections</t>
  </si>
  <si>
    <t>SP6</t>
  </si>
  <si>
    <t>Our office safety procedures are easily accessible for all on-site personnel, including workers, non-managerial staff, and visitor</t>
  </si>
  <si>
    <t>Photographs of posted safety procedures in the office.</t>
  </si>
  <si>
    <t>SP7</t>
  </si>
  <si>
    <t>Our office has a documented standard procedure for investigating accidents and major incidents</t>
  </si>
  <si>
    <t>Copy of a company procedure for investigating accidents and major incidents which outlines practices for documentation and investigation of root causes and the process for corrective action.</t>
  </si>
  <si>
    <t>SP8</t>
  </si>
  <si>
    <t>Our office has an employee safety recognition program</t>
  </si>
  <si>
    <t>Section of employee handbook that describes the worker safety recognition program, posted criteria for participation in the employee safety recognition program.</t>
  </si>
  <si>
    <t>SP9</t>
  </si>
  <si>
    <t>Injury or illness trends data is transparently communicated to all workers</t>
  </si>
  <si>
    <t>Posted flyer, email communication to all workers, etc. that includes injury or illness data.</t>
  </si>
  <si>
    <t>SPR1</t>
  </si>
  <si>
    <t>Our office conducts regular Safety Perception Surveys to engage with workers</t>
  </si>
  <si>
    <t>Results from the  most recent Safety Perception surveys.</t>
  </si>
  <si>
    <t>SPR2</t>
  </si>
  <si>
    <t>Our office has a formal safety reporting system for employees to submit their safety concerns</t>
  </si>
  <si>
    <t xml:space="preserve">Health and safety policy indicating the formal safety reporting system in place. </t>
  </si>
  <si>
    <t>SPR3</t>
  </si>
  <si>
    <t>Safety and health concerns are communicated through regular safety and health trainings</t>
  </si>
  <si>
    <t>Dated health and safety training materials (e.g. slide decks, handouts, videos, etc), calendar of training.</t>
  </si>
  <si>
    <t>SPR4</t>
  </si>
  <si>
    <t>Routine safety and health inspections are conducted at least annually</t>
  </si>
  <si>
    <t>Results from the  most recent Safety Perception surveys</t>
  </si>
  <si>
    <t>SPR5</t>
  </si>
  <si>
    <t xml:space="preserve">Our office investigates and documents the root causes of accidents and incidents
</t>
  </si>
  <si>
    <t xml:space="preserve">Copy of a company procedure for investigating accidents and major incidents which outlines practices for documentation and investigation of root causes. </t>
  </si>
  <si>
    <t>SPR6</t>
  </si>
  <si>
    <t>Our office implements corrective actions after root causes of an accident or incident are determined</t>
  </si>
  <si>
    <t xml:space="preserve">Copy of a company procedure for investigating accidents and major incidents which outlines practices for corrective action once root casuses have been idenitified. </t>
  </si>
  <si>
    <t>SPR7</t>
  </si>
  <si>
    <t>Senior management addresses safety issues through written communications or in company gatherings at least quarterly</t>
  </si>
  <si>
    <t>Email communications or meeting agendas that show senior management addressing safety issues at least quarterly.</t>
  </si>
  <si>
    <t>SPR8</t>
  </si>
  <si>
    <t>Our office conducts annual evaluations of the safety and health system that includes senior management in the evaluation</t>
  </si>
  <si>
    <t>Most recent annual evaluation of the company’s occupational health and safety systems indicating the page/s in which senior management is evaluated.</t>
  </si>
  <si>
    <t>SPR9</t>
  </si>
  <si>
    <t>Our office participates in an external program demonstrating commitment and excellence in safety and health (e.g. Voluntary Protection Program)</t>
  </si>
  <si>
    <t xml:space="preserve"> External program certificate and its criteria.</t>
  </si>
  <si>
    <t>Size of Office</t>
  </si>
  <si>
    <t>Adherence to Event and Buying Guidelines</t>
  </si>
  <si>
    <t>Local Purchasing</t>
  </si>
  <si>
    <t>Carbon data priority</t>
  </si>
  <si>
    <t>BA1</t>
  </si>
  <si>
    <t xml:space="preserve">Does your office buy stuff in accordance to the Sustainable Buying Guidelines ? If so, to what extent?  </t>
  </si>
  <si>
    <t>Please refer to Sustainable Buying Guidelines</t>
  </si>
  <si>
    <t>BA2</t>
  </si>
  <si>
    <t xml:space="preserve">Does your office follow our sustainable event guidelines when throwing a party or any other event? If so, to what extent? </t>
  </si>
  <si>
    <t>Please refer to Sustainable Event Guidelines</t>
  </si>
  <si>
    <t>BA3</t>
  </si>
  <si>
    <t xml:space="preserve">Does your office follow the sustainable buying guidelines, when purchasing fleet vehicles?  If so, to what extent?  </t>
  </si>
  <si>
    <t>Local Purchasing and Hiring Policies</t>
  </si>
  <si>
    <t>BL1</t>
  </si>
  <si>
    <t>Our office has a written policy to purchase from local suppliers</t>
  </si>
  <si>
    <t>Local is defined as being part of the same community as your office. While the size and distance of a community may vary by context, they should generally be based on a small-scale economically and culturally connected area like a metropolitan area, or in rural settings the county, as well as its surrounding vicinities (usually within 50 miles / 80 km).</t>
  </si>
  <si>
    <t>Copy of purchasing policy stating preference to purchase from local suppliers</t>
  </si>
  <si>
    <t>BL2</t>
  </si>
  <si>
    <t>Our office has formal targets or goals for the amount of local purchasing</t>
  </si>
  <si>
    <t>annual goals that set targets for local purchasing.</t>
  </si>
  <si>
    <t>BL3</t>
  </si>
  <si>
    <t>Our office has ready-to-use lists of preferred local suppliers and vendors</t>
  </si>
  <si>
    <t>List of preferred local suppliers/vendors used by purchasers.</t>
  </si>
  <si>
    <t>BA 3</t>
  </si>
  <si>
    <t>We buy all our stuff in accordance with the 'minimum' criteria set out in the Sustainable Buying Guidelines</t>
  </si>
  <si>
    <t xml:space="preserve">All of our events meet the ‘must-haves’ outlined in the Sustainable Events Standards </t>
  </si>
  <si>
    <t xml:space="preserve">We prioritise fleet vehicles which meet the ‘minimum’ criteria set out in the Sustainable Buying Guidelines (i.e. Plug-in hybrid vehicle) </t>
  </si>
  <si>
    <t xml:space="preserve">We buy all of our stuff in accordance with the 'minimum' criteria, plus some 'best practice' items, set out in our Sustainable Buying Guidelines </t>
  </si>
  <si>
    <t xml:space="preserve">All of our events meet the ‘nice-to-haves’ outlined in the sustainable events standards </t>
  </si>
  <si>
    <t>All of our fleet vehicles meet the 'minimum' criteria, with some meeting 'best practice', as set out in the Sustainable Buying Guidelines (i.e. 75% plug-in hybrid vehicle, 25% fully electric)</t>
  </si>
  <si>
    <t>We buy all our stuff in accordance with the 'best practice' criteria, set out in our Sustainable Buying Guidelines</t>
  </si>
  <si>
    <t xml:space="preserve">All of our events meet the ‘gold standard’ outlined in the sustainable events standards </t>
  </si>
  <si>
    <t>All of our fleet vehicles meet the ‘best practice’ criteria set out in the Sustainable Buying Guidelines (i.e. fully electric vehicle - can be with range extender if required for longer journeys)</t>
  </si>
  <si>
    <t>Mileage Owned/Leased Cas Data</t>
  </si>
  <si>
    <t>Other Business Travel</t>
  </si>
  <si>
    <t>Reducing Impact of Travel</t>
  </si>
  <si>
    <t>Mileage Owned/Leased Cars Data</t>
  </si>
  <si>
    <t>Question</t>
  </si>
  <si>
    <t>Your Answer</t>
  </si>
  <si>
    <t>Please provide links to evidence here</t>
  </si>
  <si>
    <t>What do you expect your answer to be next year?</t>
  </si>
  <si>
    <t>High</t>
  </si>
  <si>
    <t>SDC1</t>
  </si>
  <si>
    <r>
      <t xml:space="preserve">What was the total distance your staff travelled in leased or owned </t>
    </r>
    <r>
      <rPr>
        <b/>
        <sz val="12"/>
        <color theme="1"/>
        <rFont val="innocent book"/>
        <family val="3"/>
      </rPr>
      <t>diesel</t>
    </r>
    <r>
      <rPr>
        <sz val="12"/>
        <color theme="1"/>
        <rFont val="innocent book"/>
        <family val="3"/>
      </rPr>
      <t xml:space="preserve"> cars in the past year? (km)</t>
    </r>
  </si>
  <si>
    <t>SDC2</t>
  </si>
  <si>
    <r>
      <t xml:space="preserve">What was the total distance your staff travelled in leased or owned </t>
    </r>
    <r>
      <rPr>
        <b/>
        <sz val="12"/>
        <color theme="1"/>
        <rFont val="innocent book"/>
        <family val="3"/>
      </rPr>
      <t>petrol</t>
    </r>
    <r>
      <rPr>
        <sz val="12"/>
        <color theme="1"/>
        <rFont val="innocent book"/>
        <family val="3"/>
      </rPr>
      <t xml:space="preserve"> cars in the past year? (km) </t>
    </r>
  </si>
  <si>
    <t>SDC3</t>
  </si>
  <si>
    <t xml:space="preserve">What was the total distance your staff travelled in leased or owned vans (up to 3.5 tonne) in the past year? (km) </t>
  </si>
  <si>
    <t>SDC4</t>
  </si>
  <si>
    <t>Does your office own or lease electric cars? If so, please specify the amount of electricity used by these vehicles OUTSIDE of office electricity data (kWh)</t>
  </si>
  <si>
    <t>Please calculate amount spent on charging electric vehicles away from the office electricity supply</t>
  </si>
  <si>
    <t>percent total workers</t>
  </si>
  <si>
    <t>Reducing Impact of Travel/Commuting</t>
  </si>
  <si>
    <t>SR1</t>
  </si>
  <si>
    <t xml:space="preserve">Are employees subsidized or incentivized for use of public transportation, carpooling, or biking to work? </t>
  </si>
  <si>
    <t>Eg. Bike to work schemes, subsidized public transit passes etc.</t>
  </si>
  <si>
    <t>List of employees and what subsidy/incentive they have received for use of public transportation, carpooling or biking to work.
Copy of Employee handbook or other stating policy for employee subsidy/incentive for use of public transportation, carpooling or biking to work.</t>
  </si>
  <si>
    <t>SR2</t>
  </si>
  <si>
    <t>Does your office have a pool of bikes available, which can be borrowed for local meetings?</t>
  </si>
  <si>
    <t>Photo of bikes and/or document used to sign in and out bikes</t>
  </si>
  <si>
    <t>SR3</t>
  </si>
  <si>
    <t>Is the office designed to facilitate use of public transportation, biking, or cleaner burning vehicles (e.g. electric chargers)?</t>
  </si>
  <si>
    <t>Eg. within walking distance of public transit, space for bikes or showers available</t>
  </si>
  <si>
    <t>List of facilities, their addresses and the address of the nearest public transit access, presence of bike racks and/or electric vehicle chargers
Photo of office bike racks/ electric vehicle chargers</t>
  </si>
  <si>
    <t>SR4</t>
  </si>
  <si>
    <t>Are employees encouraged to use virtual meeting technology to reduce in person meetings?</t>
  </si>
  <si>
    <t>Eg. Virtual meeting technology is in place.</t>
  </si>
  <si>
    <t>Copy Employee handbook or Corporate travel policy encouraging use of virtual meeting technology to reduce in person meetings</t>
  </si>
  <si>
    <t>SR5</t>
  </si>
  <si>
    <t>Does your office have a written policy limiting corporate travel?</t>
  </si>
  <si>
    <t>Copy of Corporate travel policy limiting corporate travel</t>
  </si>
  <si>
    <t>WW1.1</t>
  </si>
  <si>
    <t>WW1.2</t>
  </si>
  <si>
    <t>We regularly monitor and record water usage but have not set any reduction targets</t>
  </si>
  <si>
    <t>We regularly monitor and record water usage but have not set any reduction targets
We monitor and record water usage and have set specific reduction targets relative to previous performance
We regularly monitor and record emissions and have set science-based targets necessary to achieve sustainable usage linked to our local watershed
We have met specific reduction targets set during this reporting period</t>
  </si>
  <si>
    <t>We have met specific reduction targets set during this reporting period</t>
  </si>
  <si>
    <t>We monitor and record water usage and have set specific reduction targets relative to previous performance</t>
  </si>
  <si>
    <t>We regularly monitor and record emissions and have set science-based targets necessary to achieve sustainable usage linked to our local watershed</t>
  </si>
  <si>
    <t>percent total facilities</t>
  </si>
  <si>
    <t>Water Data</t>
  </si>
  <si>
    <t>Water Conservation</t>
  </si>
  <si>
    <t xml:space="preserve">Water Data </t>
  </si>
  <si>
    <t>Low</t>
  </si>
  <si>
    <t>Total Water Use</t>
  </si>
  <si>
    <t>WD1</t>
  </si>
  <si>
    <t xml:space="preserve">What was the total water use (liters) during the last 12 months in your office? </t>
  </si>
  <si>
    <t>This will be available from meter readings.  If you are in a shared office, you can ask your landlord for  the  meter readings as well as the total occupants, and divide this by the number of employees in your office.</t>
  </si>
  <si>
    <t xml:space="preserve">Sheet containing data of water useage </t>
  </si>
  <si>
    <t>195.1-3</t>
  </si>
  <si>
    <t>Monitoring and Managing Water Use</t>
  </si>
  <si>
    <t>WW1</t>
  </si>
  <si>
    <t xml:space="preserve">Does your office monitor and manage your water usage? If so, to what extent?  </t>
  </si>
  <si>
    <t>e.g. a 5% reduction of water usage from baseline year
Only select responses that apply to at least 80% of your office or land on a square footage/meter basis.</t>
  </si>
  <si>
    <t xml:space="preserve">Sheet containing data of water useage 
Document stating reduction targets over time.
Methodology for generating those goals.
</t>
  </si>
  <si>
    <t>WW2</t>
  </si>
  <si>
    <t>Has your office met water use reduction targets that you have set?</t>
  </si>
  <si>
    <t>Only select responses that apply to at least 80% of your office or land on a square footage/meter basis.</t>
  </si>
  <si>
    <t>Report with water reduction targets and water use data showing that the stated goal has been met.</t>
  </si>
  <si>
    <t>Water Conservation Practices</t>
  </si>
  <si>
    <t>WW3</t>
  </si>
  <si>
    <t>Does your office have Low-flow faucets, taps, toilets, urinals, or showerheads installed to help conserve water?</t>
  </si>
  <si>
    <t xml:space="preserve">In Europe toilets that have the 'double flush' are usually standardized to meet 'low flow' requirements. For further information on what can be considered as 'low-flow' please see the following:  
Low-flow should meet or exceed the following EPA WaterSense standards: 1. Faucets use a maximum of 1.5 gallons per minute(gpm) http://www.epa.gov/WaterSense/products/bathroom_sink_faucets.html 2. Showerheads use no more than 2.0 gpm: http://www.epa.gov/WaterSense/products/showerheads.html 3. Toilets - max 1.28 gallons per flush (vs. 1.6 federal standard) http://www.epa.gov/WaterSense/products/toilets.html </t>
  </si>
  <si>
    <t>Photo or proof of purchase of low-flow faucets, taps, toilets, urinals, or showerheads</t>
  </si>
  <si>
    <t>WW4</t>
  </si>
  <si>
    <t xml:space="preserve">Does your office use grey water to help conserve water? </t>
  </si>
  <si>
    <t xml:space="preserve">Grey water is  watewater that is generated in office buildings without fecal contamination. Some offices may use their sink runoff to flush the toilets for instance.  </t>
  </si>
  <si>
    <t xml:space="preserve">Photo or documentation indicating the existence of water works in the building which incorporate grey water. </t>
  </si>
  <si>
    <t>WW5</t>
  </si>
  <si>
    <t>Do you harvest rainwater to help conserve water in your office?</t>
  </si>
  <si>
    <t xml:space="preserve">For instance your building may collect rainwater which is then used in certain areas such as for toilet flushing. </t>
  </si>
  <si>
    <t xml:space="preserve">Photo or documentation indicating the existense  of a rainwater collection system in your building which is incorporated into the building's water works.  </t>
  </si>
  <si>
    <t>Data: Energy Used Heating the Office</t>
  </si>
  <si>
    <t xml:space="preserve">Data: Electricity Used in the Office </t>
  </si>
  <si>
    <t xml:space="preserve">Energy Use Reduction </t>
  </si>
  <si>
    <t>ED1</t>
  </si>
  <si>
    <t>How much natural gas did your office use for heating in the past year in total (KWh)?</t>
  </si>
  <si>
    <t xml:space="preserve">This will be available from meter readings or based on landlord data.   If you are in a shared office, you can ask your landlord for  the  total building energy use as well as the total building floor area.  Use this calculation to determine your office's share of energy use :  size of your office's floor area / total floor area of building x meter readings.   </t>
  </si>
  <si>
    <t>ED2</t>
  </si>
  <si>
    <t>How many litres of oil did your office use for heating in the past year?</t>
  </si>
  <si>
    <t xml:space="preserve">This will be available from meter readings or based on landlord data. If you are in a shared office, you can ask your landlord for  the  total building energy use as well as the total building floor area.  Use this calculation to determine your office's share of energy use :  size of your office's floor area / total floor area of building x meter readings.   </t>
  </si>
  <si>
    <t>ED3</t>
  </si>
  <si>
    <t>How many litres of LPG did your office use for heating in the past year?</t>
  </si>
  <si>
    <t xml:space="preserve">This will be available from meter readings or based on landlord data.  If you are in a shared office, you can ask your landlord for  the  total building energy use as well as the total building floor area.  Use this calculation to determine your office's share of energy use :  size of your office's floor area / total floor area of building x meter readings.   </t>
  </si>
  <si>
    <t>ED4</t>
  </si>
  <si>
    <t>How much biogas did your office use for heating in the past year in total (KWh)?</t>
  </si>
  <si>
    <t xml:space="preserve">This will be available from meter readings or based on landlord data.  If you are in a shared office, you can ask your landlord for  the  total building energy use as well as the total building floor area.  Use this calculation to determine your office's share of energy use :  size of your office's floor area / total floor area of building x meter readings.    </t>
  </si>
  <si>
    <t>Data: Electricity used in office</t>
  </si>
  <si>
    <t>Total Energy Use</t>
  </si>
  <si>
    <t>ED5</t>
  </si>
  <si>
    <t>What was the total energy used in your office in the last 12 months? (Gigajoules)</t>
  </si>
  <si>
    <t xml:space="preserve">This will be available from meter readings or based on landlord dataIf you are in a shared office, you can ask your landlord for  the  total building energy use as well as the total building floor area.  Use this calculation to determine your office's share of energy use :  size of your office's floor area / total floor area of building x meter readings.    
</t>
  </si>
  <si>
    <t xml:space="preserve">Energy useage data
</t>
  </si>
  <si>
    <t>Renewable Energy Usage</t>
  </si>
  <si>
    <t>ED6</t>
  </si>
  <si>
    <t>What percentage of energy use is produced from renewable sources in your office?</t>
  </si>
  <si>
    <t>This will be available on most bills under fuel mix.  If you are in a shared office, you can ask your landlord for  the total percentage of renewable energy.
Renewable energy is derived from natural processes that are replenished constantly. This includes electricity and heat generated from solar, wind, ocean, hydropower, biomass, geothermal resources, and hydrogen derived from renewable resources. If you are in a shared office you can ask your landlord for your energy fuel mix, the percentage of renewable energy is the same regardless of total use.</t>
  </si>
  <si>
    <t>Energy useage data, and the type of renewable energy used</t>
  </si>
  <si>
    <t>Low Impact Renewable Energy Usage</t>
  </si>
  <si>
    <t>ED7</t>
  </si>
  <si>
    <r>
      <t>What percentage of the energy used in your office is from</t>
    </r>
    <r>
      <rPr>
        <b/>
        <sz val="12"/>
        <color theme="1"/>
        <rFont val="innocent book"/>
        <family val="3"/>
      </rPr>
      <t xml:space="preserve"> low impact renewable sources</t>
    </r>
    <r>
      <rPr>
        <sz val="12"/>
        <color theme="1"/>
        <rFont val="innocent book"/>
        <family val="3"/>
      </rPr>
      <t>?</t>
    </r>
  </si>
  <si>
    <t xml:space="preserve">This will be available on most bills under fuel mix.  If you are in a shared office you can ask your landlord for your energy fuel mix.Note this question focusses on low impact renewable energy sources only (most renewable energy except for hypdropower or ocean). Usually gas is not considered low impact. 
</t>
  </si>
  <si>
    <t>ED8</t>
  </si>
  <si>
    <t>What is the name of your electricity supplier and the tariff? (If applicable please also specify the  green electricity supplier and the tariff)</t>
  </si>
  <si>
    <t>Respondents to provide supplier and tariff details if claiming any % from green tariff</t>
  </si>
  <si>
    <t>ED9</t>
  </si>
  <si>
    <t>If applicable, provide the Total kWh of on-site generated electricity used (kWh)  (please include the source of the on-site produced energy)</t>
  </si>
  <si>
    <t xml:space="preserve">e.g. Solar panels
If you are in a shared office, you can ask your landlord for  the  total building energy use as well as the total building floor area.  Use this calculation to determine your office's share of energy use :  size of your office's floor area / total floor area of building x meter readings.    </t>
  </si>
  <si>
    <t>Total Renewable Energy Use</t>
  </si>
  <si>
    <t>ED10</t>
  </si>
  <si>
    <r>
      <t xml:space="preserve">How much </t>
    </r>
    <r>
      <rPr>
        <b/>
        <sz val="12"/>
        <color theme="1"/>
        <rFont val="innocent book"/>
        <family val="3"/>
      </rPr>
      <t>renewable energy</t>
    </r>
    <r>
      <rPr>
        <sz val="12"/>
        <color theme="1"/>
        <rFont val="innocent book"/>
        <family val="3"/>
      </rPr>
      <t xml:space="preserve"> has your office used in the past year (gigajoules)?</t>
    </r>
  </si>
  <si>
    <t>Energy Use Reductions</t>
  </si>
  <si>
    <t>ED11</t>
  </si>
  <si>
    <t>If conservation and efficiency improvements led to energy savings for your office in the past year, please indicate the percentage reduction</t>
  </si>
  <si>
    <t>Compare this year's meter readings to last year's
please include conservation and efficiency measures implemented which contributed to reductions in the rationale.</t>
  </si>
  <si>
    <t>Utility bills that show how much energy was used last year and the year prior in kWh
Conservation and efficiency measures implemented which contributed to reductions.</t>
  </si>
  <si>
    <t>Energy Use Reduction</t>
  </si>
  <si>
    <t>125.1-3</t>
  </si>
  <si>
    <t>Monitoring Energy Usage</t>
  </si>
  <si>
    <t>EE1</t>
  </si>
  <si>
    <t>To what extent does  your office monitor, record, or report its energy usage?</t>
  </si>
  <si>
    <t>Energy reduction targets and your methodology for generating those goals</t>
  </si>
  <si>
    <t>EE2</t>
  </si>
  <si>
    <t>Has your office hit your energy reduction targets during the reporting period?</t>
  </si>
  <si>
    <t>Energy use data showing the stated goal being met</t>
  </si>
  <si>
    <t>Facility Energy Efficiency</t>
  </si>
  <si>
    <t>EE3</t>
  </si>
  <si>
    <t xml:space="preserve">Does your office use energy efficient equipment? </t>
  </si>
  <si>
    <t>e.g.Energy Star appliances, automatic sleep modes, after-hour timers
For equipment: purchasing equipment that is designed to use less energy (e.g. those meeting the energy star standard) or to go to low-energy mode after a certain period of idleness</t>
  </si>
  <si>
    <t>Proof of purchase or photos of equipment</t>
  </si>
  <si>
    <t>EE4</t>
  </si>
  <si>
    <t>Does your office use energy efficient lighting?</t>
  </si>
  <si>
    <t>e.g. natural light, CF bulbs, occupancy sensors, daylight dimmers, task lighting
For lighting: using natural light if possible, or otherwise daylight dimmers. Additionally, you can install lights that only switch on when a room is occupied, or purchase low-energy light bulbs</t>
  </si>
  <si>
    <t xml:space="preserve">Proof of purchase or photos of  lighting </t>
  </si>
  <si>
    <t>EE5</t>
  </si>
  <si>
    <t>Does your office use energy efficient heating, ventilation and air-conditioning?</t>
  </si>
  <si>
    <t xml:space="preserve">e.g.programmable thermostat, timers, occupancy sensors, double glazed windows
</t>
  </si>
  <si>
    <t xml:space="preserve">Proof of purchase or photos of  HVAC items. </t>
  </si>
  <si>
    <t>We monitor and record usage but have set no reduction targets</t>
  </si>
  <si>
    <t>We have met specific reduction targets during the reporting period</t>
  </si>
  <si>
    <t>We monitor usage and have set intensity targets (e.g. relative to dollars of revenue, volume produced, etc.) that are being monitored</t>
  </si>
  <si>
    <t>We monitor usage and have set absolute reduction targets regardless of company growth</t>
  </si>
  <si>
    <t>Waste Data</t>
  </si>
  <si>
    <t xml:space="preserve">Waste Data </t>
  </si>
  <si>
    <t>Total Waste Disposed</t>
  </si>
  <si>
    <t>WAD1</t>
  </si>
  <si>
    <t xml:space="preserve">What was the total waste disposed (metric tonnes) during the last 12 months in your office? </t>
  </si>
  <si>
    <t xml:space="preserve">Some waste companies provide a summary of the waste collected and the final destination. If your office is using a shared bin one solution is to weigh rubbish bags before they are disposed of.  If you are in a shared office, you can ask your landlord for the  total building waste disposed as well as the total building floor area.  Use this calculation to determine your office's share of waste :  size of your office's floor area / total floor area of building x total building waste disposed.   </t>
  </si>
  <si>
    <t xml:space="preserve">Copy of waste production data in the previous year </t>
  </si>
  <si>
    <t>Total Waste Recycled</t>
  </si>
  <si>
    <t>WAD2</t>
  </si>
  <si>
    <t xml:space="preserve">What was the total waste recycled (metric tonnes) during the last 12 months in your office? </t>
  </si>
  <si>
    <t xml:space="preserve">Some waste companies provide a summary of the waste collected and the final destination. If your office is using a shared bin one solution is to weigh reycling bags before they are disposed of.  If you are in a shared office, you can ask your landlord for the  total building waste disposed as well as the total building floor area.  Use this calculation to determine your office's share of waste :  size of your office's floor area / total floor area of building x total building waste disposed.   </t>
  </si>
  <si>
    <t>166.1-4</t>
  </si>
  <si>
    <t>Monitoring and Reporting Non-hazardous Waste</t>
  </si>
  <si>
    <t>WA1</t>
  </si>
  <si>
    <t>Do you regularly monitor waste production at your office and to what extent?</t>
  </si>
  <si>
    <t xml:space="preserve">Scope-  any type of non-hazardous waste that has to be removed from the office (including recycling).  It does not include waste that is washed down the drain for example. </t>
  </si>
  <si>
    <t>Waste Report and  copy of document stating specific reduction targets</t>
  </si>
  <si>
    <t>166.5-6</t>
  </si>
  <si>
    <t>Percent total facilities</t>
  </si>
  <si>
    <t>WA2</t>
  </si>
  <si>
    <t>Has your office met waste reduction targets set in the previous year?</t>
  </si>
  <si>
    <t>If your office re-uses or recycles more than 90% of waste produced so that overall less than 10% is diverted to landfill, select 'We produce zero waste' 
Scope-  any type of non-hazardous waste that has to be removed from the office (including recycling).  It does not include waste that is washed down the drain for example.</t>
  </si>
  <si>
    <t>Waste Report and copy of document stating specific reduction targets
If zero waste is selected a report of final destination of all waste is required</t>
  </si>
  <si>
    <t>Recycling Programs</t>
  </si>
  <si>
    <t>WA3</t>
  </si>
  <si>
    <t>Do you have an office-wide recycling program that has ongoing collection of at least all standard materials in your area?</t>
  </si>
  <si>
    <t xml:space="preserve">Standard materials vary by location but usually include glass, paper and plastic. </t>
  </si>
  <si>
    <t>Images of recycling bins and/or recycling policy</t>
  </si>
  <si>
    <t>Waste Reduction Programs</t>
  </si>
  <si>
    <t>WA4</t>
  </si>
  <si>
    <t>Does your office have a formal program to evaluate how to reduce its generation of waste?</t>
  </si>
  <si>
    <t xml:space="preserve">Only select 'yes' if you have evaluated levels and type of waste and identifed trends or spikes and implemented  actions to investigate and reduce. 
If your office has implemented a formal waste management process and re-uses or recycles more than 90% of waste produced so that overall less than 10% is diverted to landfill, select Zero Waste achieved
</t>
  </si>
  <si>
    <t xml:space="preserve">Documentation to illustrate a consistent and structured waste management program currently in place at the company.  
Documents may include waste assessments and recommendations, waste generation reports for all categories of waste produced, or written policies on measuring and setting targets for waste reduction. </t>
  </si>
  <si>
    <t>Food Waste to Landfill</t>
  </si>
  <si>
    <t>WA5</t>
  </si>
  <si>
    <r>
      <t>Does your office send zero</t>
    </r>
    <r>
      <rPr>
        <b/>
        <sz val="12"/>
        <color theme="1"/>
        <rFont val="innocent book"/>
        <family val="3"/>
      </rPr>
      <t xml:space="preserve"> food</t>
    </r>
    <r>
      <rPr>
        <sz val="12"/>
        <color theme="1"/>
        <rFont val="innocent book"/>
        <family val="3"/>
      </rPr>
      <t xml:space="preserve"> waste to landfill?</t>
    </r>
  </si>
  <si>
    <t xml:space="preserve">Document from waste company showing % of food waste composted
Documents showing what % of food waste was repurposed </t>
  </si>
  <si>
    <t>Hazardous Waste Disposal</t>
  </si>
  <si>
    <t>WA6</t>
  </si>
  <si>
    <t>Can you verify that your hazardous waste is always disposed of responsibly?</t>
  </si>
  <si>
    <t>This question is intended to capture any type of hazardous waste, including batteries, printer cartridges, e-waste  (electronic equipment), paint, etc.</t>
  </si>
  <si>
    <t>Policy in the company’s employee handbook that states the expectation for hazardous waste disposal, a contract with a third-party waste disposal company,  receipts for the responsible recycling/disposal of products, photos of battery bins etc.</t>
  </si>
  <si>
    <t>Chemical Reduction Methods</t>
  </si>
  <si>
    <t>WA7</t>
  </si>
  <si>
    <t>Does your office use non-toxic janitorial products?</t>
  </si>
  <si>
    <t>Proof of purchase or photos of non-toxic janitorial products</t>
  </si>
  <si>
    <t>WA8</t>
  </si>
  <si>
    <t>Does your office use unbleached/chlorine free paper products?</t>
  </si>
  <si>
    <t>Proof of purchase or photos of unbleached/ chlorine-free paper products</t>
  </si>
  <si>
    <t>WA9</t>
  </si>
  <si>
    <t>Does your office use soy-based inks or low VOC inks?</t>
  </si>
  <si>
    <t>Proof of purchase or photos of soy-based or low VOC inks</t>
  </si>
  <si>
    <t>WA10</t>
  </si>
  <si>
    <t>Does your office use recycled or sustainable office supplies?</t>
  </si>
  <si>
    <t>paper, pens, notebooks, etc.</t>
  </si>
  <si>
    <t>Proof of purchase or photos of environmentally preferred office supplier</t>
  </si>
  <si>
    <t>WA11</t>
  </si>
  <si>
    <t>Does your office avoid using unnecessary non-recyclable plastic in our office, such as drink stirrers, straws, disposable plates or cutlery</t>
  </si>
  <si>
    <t>Yes</t>
  </si>
  <si>
    <t>We have met the specific reduction targets set during this reporting period</t>
  </si>
  <si>
    <t>Already maximized - we have achieved Zero Waste</t>
  </si>
  <si>
    <t>We regularly monitor and record waste production but have not set any reduction targets</t>
  </si>
  <si>
    <t>We produce zero waste to landfill / ocean</t>
  </si>
  <si>
    <t>We regularly monitor and record waste production and have set specific reduction targets relative to previous performance (e.g. a 5% reduction of waste to landfill from baseline year)</t>
  </si>
  <si>
    <t>We regularly monitor and record waste produced and have set a zero waste target</t>
  </si>
  <si>
    <t>Not relevant</t>
  </si>
  <si>
    <t>Air Quality &amp; Greener Buildings</t>
  </si>
  <si>
    <t>Air Quality</t>
  </si>
  <si>
    <t>Office Improvements</t>
  </si>
  <si>
    <t>Indoor Air Quality Audits</t>
  </si>
  <si>
    <t>AA1</t>
  </si>
  <si>
    <t>Our office has a policy that prohibits smoking within 25 feet of building entrances (approx 7.5m)</t>
  </si>
  <si>
    <t>Copy of policy outlining non-smoking with 25 feet of building entrances</t>
  </si>
  <si>
    <t>AA2</t>
  </si>
  <si>
    <t>Does your office have temperature and humidity levels  in compliance with ASHRAE Standard 55</t>
  </si>
  <si>
    <t xml:space="preserve">If you have not done so already please purchase an air quality monitor such as this one: https://foobot.io/features/.  
The Foobot collects temperature and humidity readings and will alert you if the air quality in the office is poor. If you get an alert, open a window or install other ways to improve the air quality (you may need to alert your building manager).  Please collect the data in the foobot ap and save this. We will need this data as  evidence of good air quality to help us lift our score on this BIA question. </t>
  </si>
  <si>
    <t xml:space="preserve">A spreadsheet with office humidity readings over time (you can get this through the foobot ap) </t>
  </si>
  <si>
    <t>AA3</t>
  </si>
  <si>
    <t>Does your office use natural ventilation when practical and possible?</t>
  </si>
  <si>
    <t>AA4</t>
  </si>
  <si>
    <t>Does your office have a written indoor air quality compliant response policy?</t>
  </si>
  <si>
    <t xml:space="preserve">Copy of policy IAQ response policy </t>
  </si>
  <si>
    <t>Greener Buildings</t>
  </si>
  <si>
    <t>Green Building Standards</t>
  </si>
  <si>
    <t>AO1</t>
  </si>
  <si>
    <t>Is your office certified to meet the requirements of an accredited green building program?</t>
  </si>
  <si>
    <t xml:space="preserve">This includes LEED Certified buildings and LEED equivalents, such as the Living Building Challenge, BREEAM, VERDE, etc. It does not include certifications like Energy Star. </t>
  </si>
  <si>
    <t>Copy of certificate of the accredited green building certification the office  holds.</t>
  </si>
  <si>
    <t>AO2</t>
  </si>
  <si>
    <t>If you lease your office, have you worked with you landlord to implement energy efficiency improvements?</t>
  </si>
  <si>
    <t>Review the interactions between your office and the landlord to identify if the office was involved in implementing or maintaining improvements. Do not include practices in the building that were created and maintained independent of the activities of your office. In shared office buildings you can suggest the landlord installs occupancy sensors in communal hallways or bathrooms</t>
  </si>
  <si>
    <t>Energy improvement measures and statistics  implemented 
Example minutes or email communication with landlord</t>
  </si>
  <si>
    <t>AO3</t>
  </si>
  <si>
    <t>If you lease your office, have you worked with you landlord to implement water efficiency improvements?</t>
  </si>
  <si>
    <t xml:space="preserve">Review the interactions between your office and the landlord to identify if the office was involved in implementing or maintaining improvements. Do not include practices in the building that were created and maintained independent of the activities of your office. In shared office buildings you can suggest the landlord installs low flow bathroom taps/flushes </t>
  </si>
  <si>
    <t>Water efficiency improvement measures and statistics implemented 
Example minutes or email communication with landlord</t>
  </si>
  <si>
    <t>AO4</t>
  </si>
  <si>
    <t>If you lease your office, have you worked with you landlord to implement waste reduction programs (including recycling)?</t>
  </si>
  <si>
    <t>Review the interactions between your office and the landlord to identify if the office was involved in implementing or maintaining improvements. Do not include practices in the building that were created and maintained independent of the activities of your office. In shared office buildings you can suggest to the landlord that you organise collection points for difficult to recycle materials, eg crisp packet bins which are collected by walkers/terracycle</t>
  </si>
  <si>
    <t>Water reduction measures and statistics implemented 
Example minutes or email communication with landlord</t>
  </si>
  <si>
    <t>Size of Office Fruit Towers</t>
  </si>
  <si>
    <t xml:space="preserve">Office B Corp Result / Category  
</t>
  </si>
  <si>
    <t>Do we go above and beyond our B Corp score? Do we maintain our B Corp Score? Or do we take away from our B Corp score?</t>
  </si>
  <si>
    <t>Above &amp; Beyond</t>
  </si>
  <si>
    <t xml:space="preserve">Health &amp; Wellness Initiatives </t>
  </si>
  <si>
    <t>Safety Poilicies</t>
  </si>
  <si>
    <t>Health &amp; Safety Policies, Management &amp; Practices</t>
  </si>
  <si>
    <t>Adherence to Buying and Event Guidelines</t>
  </si>
  <si>
    <t>Mileage Owned/Leased Car Data</t>
  </si>
  <si>
    <t xml:space="preserve">Waste </t>
  </si>
  <si>
    <t xml:space="preserve">Office Name </t>
  </si>
  <si>
    <t xml:space="preserve">BIA Scores for Knitting </t>
  </si>
  <si>
    <t>Office Answer</t>
  </si>
  <si>
    <t>Office Forecast</t>
  </si>
  <si>
    <r>
      <rPr>
        <b/>
        <sz val="12"/>
        <color theme="1"/>
        <rFont val="innocent book"/>
        <family val="3"/>
      </rPr>
      <t>BIA Question #</t>
    </r>
    <r>
      <rPr>
        <b/>
        <sz val="14"/>
        <color theme="1"/>
        <rFont val="innocent book"/>
        <family val="3"/>
      </rPr>
      <t xml:space="preserve">
</t>
    </r>
    <r>
      <rPr>
        <b/>
        <sz val="9"/>
        <color theme="1"/>
        <rFont val="innocent book"/>
        <family val="3"/>
      </rPr>
      <t>From innocent Master Sheet</t>
    </r>
  </si>
  <si>
    <r>
      <rPr>
        <b/>
        <sz val="12"/>
        <color theme="1"/>
        <rFont val="innocent book"/>
        <family val="3"/>
      </rPr>
      <t>Ref #</t>
    </r>
    <r>
      <rPr>
        <b/>
        <sz val="14"/>
        <color theme="1"/>
        <rFont val="innocent book"/>
        <family val="3"/>
      </rPr>
      <t xml:space="preserve">
</t>
    </r>
    <r>
      <rPr>
        <b/>
        <sz val="9"/>
        <color theme="1"/>
        <rFont val="innocent book"/>
        <family val="3"/>
      </rPr>
      <t>Office Promise Reference</t>
    </r>
  </si>
  <si>
    <r>
      <rPr>
        <b/>
        <sz val="12"/>
        <color theme="1"/>
        <rFont val="innocent book"/>
        <family val="3"/>
      </rPr>
      <t xml:space="preserve">Question Summary </t>
    </r>
    <r>
      <rPr>
        <b/>
        <sz val="14"/>
        <color theme="1"/>
        <rFont val="innocent book"/>
        <family val="3"/>
      </rPr>
      <t xml:space="preserve">
</t>
    </r>
    <r>
      <rPr>
        <b/>
        <sz val="9"/>
        <color theme="1"/>
        <rFont val="innocent book"/>
        <family val="3"/>
      </rPr>
      <t>From the B Impact Assessment</t>
    </r>
  </si>
  <si>
    <r>
      <rPr>
        <b/>
        <sz val="12"/>
        <color theme="1"/>
        <rFont val="innocent book"/>
        <family val="3"/>
      </rPr>
      <t>Question</t>
    </r>
    <r>
      <rPr>
        <b/>
        <sz val="14"/>
        <color theme="1"/>
        <rFont val="innocent book"/>
        <family val="3"/>
      </rPr>
      <t xml:space="preserve">
</t>
    </r>
    <r>
      <rPr>
        <b/>
        <sz val="9"/>
        <color theme="1"/>
        <rFont val="innocent book"/>
        <family val="3"/>
      </rPr>
      <t>From the B Impact Assessment</t>
    </r>
  </si>
  <si>
    <r>
      <rPr>
        <b/>
        <sz val="12"/>
        <color theme="1"/>
        <rFont val="innocent book"/>
        <family val="3"/>
      </rPr>
      <t>Practice</t>
    </r>
    <r>
      <rPr>
        <b/>
        <sz val="14"/>
        <color theme="1"/>
        <rFont val="innocent book"/>
        <family val="3"/>
      </rPr>
      <t xml:space="preserve">
</t>
    </r>
    <r>
      <rPr>
        <b/>
        <sz val="9"/>
        <color theme="1"/>
        <rFont val="innocent book"/>
        <family val="3"/>
      </rPr>
      <t>Answer Options from the B Impact Assessment</t>
    </r>
  </si>
  <si>
    <r>
      <rPr>
        <b/>
        <sz val="12"/>
        <color theme="1"/>
        <rFont val="innocent book"/>
        <family val="3"/>
      </rPr>
      <t>Practice Reword</t>
    </r>
    <r>
      <rPr>
        <b/>
        <sz val="14"/>
        <color theme="1"/>
        <rFont val="innocent book"/>
        <family val="3"/>
      </rPr>
      <t xml:space="preserve">
</t>
    </r>
    <r>
      <rPr>
        <b/>
        <sz val="9"/>
        <color theme="1"/>
        <rFont val="innocent book"/>
        <family val="3"/>
      </rPr>
      <t xml:space="preserve">When necessary to make relevant to the office level </t>
    </r>
  </si>
  <si>
    <t>% Offices answering this, calculated using:</t>
  </si>
  <si>
    <r>
      <t xml:space="preserve">Current Office Answer:
</t>
    </r>
    <r>
      <rPr>
        <b/>
        <sz val="9"/>
        <color theme="1"/>
        <rFont val="innocent book"/>
        <family val="3"/>
      </rPr>
      <t>Office %  Answering this value  or Data  From this Office</t>
    </r>
  </si>
  <si>
    <r>
      <t xml:space="preserve">Office Forecasted Answer
</t>
    </r>
    <r>
      <rPr>
        <b/>
        <sz val="9"/>
        <color theme="1"/>
        <rFont val="innocent book"/>
        <family val="3"/>
      </rPr>
      <t>Office %  Answering this value  or Data  From this Office</t>
    </r>
  </si>
  <si>
    <t>How does your company create an equitable and inclusive workplace for employees?</t>
  </si>
  <si>
    <t>Our office is designed to meet accessibility requirements for individuals withphysical disabilities</t>
  </si>
  <si>
    <t xml:space="preserve">Percent Total Workers </t>
  </si>
  <si>
    <t xml:space="preserve">Our office restrooms are gender-neutral or gender-inclusive  </t>
  </si>
  <si>
    <t>What written local purchasing or hiring policies does your company have in place?</t>
  </si>
  <si>
    <t>Written preference at each facility to purchase from local suppliers</t>
  </si>
  <si>
    <t>We have written preference at our office to purchase from local suppliers</t>
  </si>
  <si>
    <t>Formal targets or goals for the amount of local purchasing</t>
  </si>
  <si>
    <t>Ready-to-use lists of preferred local suppliers and vendors for specific facilities</t>
  </si>
  <si>
    <t>Our office has ready-to-use lists of preferred local suppliers and vendors for specific facilities</t>
  </si>
  <si>
    <t>Does your company monitor, record, or report its energy usage?</t>
  </si>
  <si>
    <t>Total energy used (Gigajoules) during the last 12 months:</t>
  </si>
  <si>
    <t/>
  </si>
  <si>
    <t>What percentage of energy use is produced from renewable sources?</t>
  </si>
  <si>
    <t>0%
1-24%
25-49%
50-74%
75-99%
100%
Don't Know</t>
  </si>
  <si>
    <t>Total energy used from renewable resources (Gigajoules) during the last 12 months:</t>
  </si>
  <si>
    <t>How much renewable energy has your office used in the past year (gigajoules)?</t>
  </si>
  <si>
    <t>Low Impact Renewable Energy Use</t>
  </si>
  <si>
    <t>What percentage of energy use is produced from low-impact renewable sources?</t>
  </si>
  <si>
    <t>0%
1-24%
25-49%
50-74%
75-99%
100%
Don't know</t>
  </si>
  <si>
    <t>What percentage of the energy used in your office is from low impact renewable sources?</t>
  </si>
  <si>
    <t>For what systems has your company used energy conservation or efficiency measures for a majority of your corporate facilities (by square feet) in the past year?</t>
  </si>
  <si>
    <t>Equipment: Energy Star appliances, automatic sleep modes, after-hour timers, etc.</t>
  </si>
  <si>
    <t>Lighting: natural light, CF bulbs, occupancy sensors, daylight dimmers, task lighting, etc.</t>
  </si>
  <si>
    <t>HVAC: programmable thermostat, timers, occupancy sensors, shade sun-exposed walls, double-paned windows, etc.</t>
  </si>
  <si>
    <t>131</t>
  </si>
  <si>
    <t>Have conservation and efficiency improvements led to energy savings for your facilities? If so, by how much?</t>
  </si>
  <si>
    <t>Does your company have any programs or policies in place to reduce the environmental footprint caused by travel/commuting?</t>
  </si>
  <si>
    <t>Employees are subsidized/incentivized for use of public transportation, carpooling, or biking to work</t>
  </si>
  <si>
    <t>Facilities are designed to facilitate use of public transportation, biking, or cleaner burning vehicles (e.g. electric chargers)</t>
  </si>
  <si>
    <t>Employees are encouraged to use virtual meeting technology to reduce in person meetings</t>
  </si>
  <si>
    <t>Company has a written policy limiting corporate travel</t>
  </si>
  <si>
    <t>155</t>
  </si>
  <si>
    <t>What percentage of company facilities (by area, both owned by company or leased) is certified to meet the requirements of an accredited green building program?</t>
  </si>
  <si>
    <t>&lt;20%
20-49%
50-79%
80%+
N/A</t>
  </si>
  <si>
    <t>Facility Improvement with Landlord</t>
  </si>
  <si>
    <t>If you lease your facilities, have you worked with your landlord to implement or maintain any of the following?</t>
  </si>
  <si>
    <t>Energy efficiency improvements</t>
  </si>
  <si>
    <t>If you lease your facilities, have you worked with your landlord to implement energy efficiency improvements?</t>
  </si>
  <si>
    <t>Water efficiency improvements</t>
  </si>
  <si>
    <t>If you lease your facilities, have you worked with you landlord to implement water efficiency improvements?</t>
  </si>
  <si>
    <t>Waste reduction programs (including recycling)</t>
  </si>
  <si>
    <t>If you lease your facilities, have you worked with you landlord to implement waste reduction programs (including recycling)?</t>
  </si>
  <si>
    <t>How does your company monitor and manage your waste production?</t>
  </si>
  <si>
    <t>We do not currently monitor and record waste production</t>
  </si>
  <si>
    <t>Has your office met waste targets set in the previous year</t>
  </si>
  <si>
    <t>168</t>
  </si>
  <si>
    <t>Waste Disposed (metric tonnes) during the last 12 months</t>
  </si>
  <si>
    <t>169</t>
  </si>
  <si>
    <t>Waste Disposed: Recycled/Reused (metric tonnes) during the last 12 months</t>
  </si>
  <si>
    <t>170</t>
  </si>
  <si>
    <t>What % of your facilities on a square foot basis have a facility-wide recycling program that has ongoing collection of at least all standard materials in your area?</t>
  </si>
  <si>
    <t>&lt;20%
21-40%
41-60%
61-80%
&gt;80%</t>
  </si>
  <si>
    <t>Do you have a facility-wide recycling program that has ongoing collection of at least all standard materials in your area?</t>
  </si>
  <si>
    <t>171</t>
  </si>
  <si>
    <t>Does your company have a formal program to evaluate how to reduce its generation of hazardous, universal, and/or non-hazardous waste?</t>
  </si>
  <si>
    <t>Yes
No
Already maximized - we have achieved Zero Waste</t>
  </si>
  <si>
    <t>Can your company verify that your hazardous waste is always disposed of responsibly?</t>
  </si>
  <si>
    <t>Yes
No
N/A - We have eliminated hazardous waste</t>
  </si>
  <si>
    <t>Can your office verify that your hazardous waste is always disposed of responsibly?</t>
  </si>
  <si>
    <t>Which of the following environmentally preferred products have been purchased for the majority of your corporate facilities?</t>
  </si>
  <si>
    <t>Non-toxic janitorial products</t>
  </si>
  <si>
    <t>Unbleached / chlorine free paper products</t>
  </si>
  <si>
    <t>Soy-based inks or other low VOC inks</t>
  </si>
  <si>
    <t>Recycled/environmentally preferred office supplies (paper, pens, notebooks, etc.)</t>
  </si>
  <si>
    <t>Does your company monitor and manage your water usage?</t>
  </si>
  <si>
    <t>Does your office monitor and manage your water usage? If so, to what extent?</t>
  </si>
  <si>
    <t>We monitor and record water usage and have set specific reduction targets relative to previous performance (e.g. a 5% reduction of water usage from baseline year)</t>
  </si>
  <si>
    <t>Total Water use</t>
  </si>
  <si>
    <t>Total water use (liters) during the last 12 months</t>
  </si>
  <si>
    <t>What water conservation methods have been implemented at the majority of your corporate offices or plant facilities:</t>
  </si>
  <si>
    <t>Low-flow faucets, taps, toilets, urinals, or showerheads</t>
  </si>
  <si>
    <t>Grey-water usage for irrigation</t>
  </si>
  <si>
    <t>Harvest rainwater</t>
  </si>
  <si>
    <t>What are your company practices regarding management's commitment to worker health and safety?</t>
  </si>
  <si>
    <t>We have a written safety and health policy to minimize on-the-job employee accidents and injuries</t>
  </si>
  <si>
    <t>Safety and health is integrated into our overall management planning process, and workers are involved in safety planning, resource allocation, audits, etc.</t>
  </si>
  <si>
    <t>We have specific safety and health program goals and objectives, with specific indicators to measure progress</t>
  </si>
  <si>
    <t>Senior management addresses safety issues through written communications or in office gatherings at least quarterly</t>
  </si>
  <si>
    <t>We have a formal safety reporting system for employees to submit their safety concerns</t>
  </si>
  <si>
    <t>Our safety procedures are easily accessible for all on-site personnel, including workers, non-managerial staff, and visitor</t>
  </si>
  <si>
    <t>We participate in an external program demonstrating commitment and excellence in safety and health (e.g. Voluntary Protection Program)</t>
  </si>
  <si>
    <t>Your company's practices related to inspections and audits include:</t>
  </si>
  <si>
    <t>A written procedure for performing safety and health inspections</t>
  </si>
  <si>
    <t>What is included in your company's annual indoor air quality audit of all company facilities?</t>
  </si>
  <si>
    <t>No smoking within 25 feet of building entrances</t>
  </si>
  <si>
    <t>Temperature and relative humidity levels in compliance with ASHRAE Standard 55</t>
  </si>
  <si>
    <t>We have a written IAQ Compliant response policy</t>
  </si>
  <si>
    <t xml:space="preserve">Does your office have a written indoor air quality response policy? </t>
  </si>
  <si>
    <t>Evaluating Health and Safety Practices</t>
  </si>
  <si>
    <t>What is included in your company's measurement and evaluation practices in relation to occupational safety and health?</t>
  </si>
  <si>
    <t>A safety position, safety committee, or safety program representative who reports to a senior-level position (Vice President or higher)</t>
  </si>
  <si>
    <t>A documented standard procedure for investigating accidents and major incidents</t>
  </si>
  <si>
    <t xml:space="preserve">Investigation and documentation of the root causes of accidents and incidents
</t>
  </si>
  <si>
    <t>Implementation of corrective actions after root causes of an accident or incident are determined</t>
  </si>
  <si>
    <t xml:space="preserve">Transparency of injury or illness trends and trend data to all workers
</t>
  </si>
  <si>
    <t>Injury or illness trends data to is transparently communicated to all workers</t>
  </si>
  <si>
    <t>An annual evaluation of the safety and health system that includes senior management in the evaluation</t>
  </si>
  <si>
    <t>An employee safety recognition program</t>
  </si>
  <si>
    <t>Regular Safety Perception Surveys to engage with workers</t>
  </si>
  <si>
    <t>What health and wellness initiatives or policies does your company offer beyond insurer-provided programs?</t>
  </si>
  <si>
    <t>We sponsor and encourage workers to participate in health and wellness activities during the workweek (e.g. walking or steps programs)</t>
  </si>
  <si>
    <t>We offer incentives for workers to complete health risk assessments or participate in health and wellness activities (e.g. a fund for exercise equipment, subsidized gym membership)</t>
  </si>
  <si>
    <t>Our office offers incentives for workers to complete health risk assessments or participate in health and wellness activities (e.g. a fund for exercise equipment, subsidized gym membership)</t>
  </si>
  <si>
    <t>We have policies and programs in place to prevent ergonomic-related injuries in the workspace</t>
  </si>
  <si>
    <t>Notice</t>
  </si>
  <si>
    <t xml:space="preserve">All data is required to be collected anually! </t>
  </si>
  <si>
    <t>Column D - Level of Importance refers to how essential it is to collect each of the items listed.  See below for further clarification.</t>
  </si>
  <si>
    <t xml:space="preserve">High </t>
  </si>
  <si>
    <t>Definitely required for carbon reporting as these are Scope 1/2 and or high sources of emissions</t>
  </si>
  <si>
    <t>Medium</t>
  </si>
  <si>
    <t>We anticipate this information to be harder to provide by the offices but could be of reasonable magnitude - should be considered at this stage such that data collection will improve over time</t>
  </si>
  <si>
    <t>This information will likely be a very small proportion of overall carbon footprint so deemed less important - however raised as it will be important to cover this for complete carbon picture</t>
  </si>
  <si>
    <t>Office Energy Use</t>
  </si>
  <si>
    <t>Ref #</t>
  </si>
  <si>
    <r>
      <t xml:space="preserve">BIA Question #
</t>
    </r>
    <r>
      <rPr>
        <b/>
        <sz val="9"/>
        <color theme="1"/>
        <rFont val="innocent book"/>
        <family val="3"/>
      </rPr>
      <t>Where there is overlap</t>
    </r>
  </si>
  <si>
    <t xml:space="preserve">Level of importance </t>
  </si>
  <si>
    <t>Subcategory Carbon Data</t>
  </si>
  <si>
    <t>Data Point Required for Carbon Data</t>
  </si>
  <si>
    <t>Rewording for Office Promise</t>
  </si>
  <si>
    <r>
      <t xml:space="preserve">Current Office Answer:
</t>
    </r>
    <r>
      <rPr>
        <b/>
        <sz val="9"/>
        <color theme="1"/>
        <rFont val="innocent book"/>
        <family val="3"/>
      </rPr>
      <t>Data</t>
    </r>
  </si>
  <si>
    <r>
      <t xml:space="preserve">Office Forecasted Answer
</t>
    </r>
    <r>
      <rPr>
        <b/>
        <sz val="8"/>
        <color theme="1"/>
        <rFont val="innocent book"/>
        <family val="3"/>
      </rPr>
      <t>Data</t>
    </r>
  </si>
  <si>
    <t>Fuel Use</t>
  </si>
  <si>
    <t>Natural gas</t>
  </si>
  <si>
    <t>How much natural gas did your office use for heating in the past year in total KWh?</t>
  </si>
  <si>
    <t>Oil</t>
  </si>
  <si>
    <t>How many Liters of oil did your office use for heating in the past year?</t>
  </si>
  <si>
    <t>LPG</t>
  </si>
  <si>
    <t>How many Liters of LPG did your office use for heating in the past year?</t>
  </si>
  <si>
    <t>Biogas</t>
  </si>
  <si>
    <t>How much Biogas did your office use for heating in the past year in total KWh</t>
  </si>
  <si>
    <t>Electricity Use</t>
  </si>
  <si>
    <t>Total Purchased Electricity</t>
  </si>
  <si>
    <t xml:space="preserve">% of purchased electricity from a green tarrif </t>
  </si>
  <si>
    <t>Electricity supplier name &amp; tariff (if known)</t>
  </si>
  <si>
    <t>If purchased electricity is on a green tariff, please provide supplier and tariff name</t>
  </si>
  <si>
    <t xml:space="preserve">Do you generate any type of renewable energy in your office? If so please explain what type of renewables you are using in the space provided.  </t>
  </si>
  <si>
    <t>Office cars and vans - owned or leased (i.e. not hire cars - see 'other business travel)</t>
  </si>
  <si>
    <t>Owned or Leased Cars</t>
  </si>
  <si>
    <t>Total distance travelled by Diesel Car</t>
  </si>
  <si>
    <t xml:space="preserve">What was the total distance your staff travelled in leased or owned diesel cars in the past year? (km) </t>
  </si>
  <si>
    <t>Total distance travelled by Petrol Car</t>
  </si>
  <si>
    <t xml:space="preserve">What was the total distance your staff travelled in leased or owned petrol cars in the past year? (km) </t>
  </si>
  <si>
    <t>Total distance travelled by Van (up to 3.5 tonne)</t>
  </si>
  <si>
    <t>Electric car use and data availability</t>
  </si>
  <si>
    <t>Water and Waste</t>
  </si>
  <si>
    <t>Total Amount of Waste (Disposed)</t>
  </si>
  <si>
    <t>Total Amount of Waste (Recycled)</t>
  </si>
  <si>
    <t xml:space="preserve">Volume of Purchased Water used </t>
  </si>
  <si>
    <t>Global Office Size Percentage % Size and % Workers / Office</t>
  </si>
  <si>
    <t>% Facility Square Footage / Office</t>
  </si>
  <si>
    <t xml:space="preserve"> % Workers / Office</t>
  </si>
  <si>
    <t>Office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</si>
</sst>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1">
    <font>
      <sz val="12"/>
      <color theme="1"/>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2"/>
      <color theme="1"/>
      <name val="Arial"/>
      <family val="2"/>
    </font>
    <font>
      <b/>
      <sz val="14"/>
      <color rgb="FF20664A"/>
      <name val="Calibri"/>
      <family val="2"/>
    </font>
    <font>
      <sz val="14"/>
      <color theme="1"/>
      <name val="Calibri"/>
      <family val="2"/>
      <scheme val="minor"/>
    </font>
    <font>
      <sz val="12"/>
      <color rgb="FFFF0000"/>
      <name val="Arial"/>
      <family val="2"/>
    </font>
    <font>
      <sz val="11"/>
      <color theme="1"/>
      <name val="Calibri"/>
      <family val="2"/>
      <scheme val="minor"/>
    </font>
    <font>
      <b/>
      <sz val="12"/>
      <color rgb="FF800000"/>
      <name val="Calibri"/>
      <family val="2"/>
      <scheme val="minor"/>
    </font>
    <font>
      <sz val="8"/>
      <name val="Arial"/>
      <family val="2"/>
    </font>
    <font>
      <sz val="12"/>
      <color theme="1"/>
      <name val="Arial"/>
      <family val="2"/>
    </font>
    <font>
      <sz val="12"/>
      <color rgb="FF000000"/>
      <name val="Calibri"/>
      <family val="2"/>
    </font>
    <font>
      <sz val="8"/>
      <name val="Arial"/>
      <family val="2"/>
    </font>
    <font>
      <sz val="12"/>
      <color theme="1"/>
      <name val="Calibri"/>
      <family val="2"/>
    </font>
    <font>
      <sz val="14"/>
      <color theme="1"/>
      <name val="Calibri"/>
      <family val="2"/>
    </font>
    <font>
      <b/>
      <sz val="12"/>
      <color theme="1"/>
      <name val="Calibri"/>
      <family val="2"/>
    </font>
    <font>
      <sz val="11"/>
      <color rgb="FFFF0000"/>
      <name val="Calibri"/>
      <family val="2"/>
    </font>
    <font>
      <sz val="12"/>
      <color rgb="FFFF0000"/>
      <name val="Calibri"/>
      <family val="2"/>
    </font>
    <font>
      <sz val="11"/>
      <color theme="1"/>
      <name val="Calibri"/>
      <family val="2"/>
    </font>
    <font>
      <sz val="11"/>
      <color rgb="FF000000"/>
      <name val="Calibri"/>
      <family val="2"/>
    </font>
    <font>
      <b/>
      <sz val="11"/>
      <color rgb="FF000000"/>
      <name val="Calibri"/>
      <family val="2"/>
    </font>
    <font>
      <u/>
      <sz val="12"/>
      <color theme="10"/>
      <name val="Arial"/>
      <family val="2"/>
    </font>
    <font>
      <u/>
      <sz val="12"/>
      <name val="innocent headline bold"/>
      <family val="3"/>
    </font>
    <font>
      <b/>
      <sz val="20"/>
      <name val="innocent headline bold"/>
      <family val="3"/>
    </font>
    <font>
      <b/>
      <u/>
      <sz val="11"/>
      <color theme="1"/>
      <name val="innocent book"/>
      <family val="3"/>
    </font>
    <font>
      <sz val="11"/>
      <color theme="1"/>
      <name val="innocent book"/>
      <family val="3"/>
    </font>
    <font>
      <sz val="72"/>
      <color theme="1"/>
      <name val="Arial"/>
      <family val="2"/>
    </font>
    <font>
      <sz val="72"/>
      <color theme="1"/>
      <name val="innocent book"/>
      <family val="3"/>
    </font>
    <font>
      <b/>
      <sz val="11"/>
      <color theme="1"/>
      <name val="innocent book"/>
      <family val="3"/>
    </font>
    <font>
      <sz val="11"/>
      <color rgb="FFFF0000"/>
      <name val="innocent book"/>
      <family val="3"/>
    </font>
    <font>
      <sz val="12"/>
      <color theme="1"/>
      <name val="innocent book"/>
      <family val="3"/>
    </font>
    <font>
      <b/>
      <sz val="12"/>
      <color theme="1"/>
      <name val="innocent book"/>
      <family val="3"/>
    </font>
    <font>
      <sz val="12"/>
      <color rgb="FFFF0000"/>
      <name val="innocent book"/>
      <family val="3"/>
    </font>
    <font>
      <b/>
      <u/>
      <sz val="14"/>
      <color theme="1"/>
      <name val="innocent book"/>
      <family val="3"/>
    </font>
    <font>
      <sz val="14"/>
      <color theme="1"/>
      <name val="innocent book"/>
      <family val="3"/>
    </font>
    <font>
      <b/>
      <sz val="14"/>
      <color theme="1"/>
      <name val="innocent book"/>
      <family val="3"/>
    </font>
    <font>
      <i/>
      <sz val="20"/>
      <color theme="1"/>
      <name val="innocent book"/>
      <family val="3"/>
    </font>
    <font>
      <sz val="20"/>
      <color theme="0"/>
      <name val="innocent book"/>
      <family val="3"/>
    </font>
    <font>
      <i/>
      <sz val="12"/>
      <color theme="1"/>
      <name val="innocent book"/>
      <family val="3"/>
    </font>
    <font>
      <sz val="20"/>
      <name val="innocent book"/>
      <family val="3"/>
    </font>
    <font>
      <sz val="20"/>
      <color theme="1"/>
      <name val="innocent book"/>
      <family val="3"/>
    </font>
    <font>
      <sz val="12"/>
      <name val="innocent book"/>
      <family val="3"/>
    </font>
    <font>
      <b/>
      <sz val="12"/>
      <color rgb="FF800000"/>
      <name val="innocent book"/>
      <family val="3"/>
    </font>
    <font>
      <sz val="18"/>
      <color rgb="FFFF0000"/>
      <name val="innocent book"/>
      <family val="3"/>
    </font>
    <font>
      <sz val="18"/>
      <color theme="1"/>
      <name val="innocent book"/>
      <family val="3"/>
    </font>
    <font>
      <sz val="12"/>
      <color rgb="FF000000"/>
      <name val="innocent book"/>
      <family val="3"/>
    </font>
    <font>
      <sz val="12"/>
      <color theme="0"/>
      <name val="innocent book"/>
      <family val="3"/>
    </font>
    <font>
      <sz val="15"/>
      <name val="innocent book"/>
      <family val="3"/>
    </font>
    <font>
      <b/>
      <sz val="12"/>
      <name val="innocent book"/>
      <family val="3"/>
    </font>
    <font>
      <b/>
      <sz val="12"/>
      <color theme="0"/>
      <name val="innocent book"/>
      <family val="3"/>
    </font>
    <font>
      <sz val="12"/>
      <color rgb="FF454545"/>
      <name val="innocent book"/>
      <family val="3"/>
    </font>
    <font>
      <sz val="11"/>
      <color rgb="FF000000"/>
      <name val="innocent book"/>
      <family val="3"/>
    </font>
    <font>
      <b/>
      <sz val="12"/>
      <color rgb="FF000000"/>
      <name val="innocent book"/>
      <family val="3"/>
    </font>
    <font>
      <b/>
      <sz val="9"/>
      <color theme="1"/>
      <name val="innocent book"/>
      <family val="3"/>
    </font>
    <font>
      <sz val="10"/>
      <color theme="1"/>
      <name val="innocent book"/>
      <family val="3"/>
    </font>
    <font>
      <b/>
      <sz val="8"/>
      <color theme="1"/>
      <name val="innocent book"/>
      <family val="3"/>
    </font>
    <font>
      <sz val="10"/>
      <color rgb="FFFF0000"/>
      <name val="Calibri"/>
      <family val="2"/>
      <scheme val="minor"/>
    </font>
  </fonts>
  <fills count="2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70AD47"/>
        <bgColor indexed="64"/>
      </patternFill>
    </fill>
    <fill>
      <patternFill patternType="solid">
        <fgColor theme="0" tint="-0.249977111117893"/>
        <bgColor indexed="64"/>
      </patternFill>
    </fill>
    <fill>
      <patternFill patternType="solid">
        <fgColor theme="2" tint="-4.9989318521683403E-2"/>
        <bgColor indexed="64"/>
      </patternFill>
    </fill>
    <fill>
      <patternFill patternType="solid">
        <fgColor rgb="FF6FAD46"/>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79998168889431442"/>
        <bgColor rgb="FFA8D08D"/>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FFFF"/>
        <bgColor rgb="FFFFFFFF"/>
      </patternFill>
    </fill>
    <fill>
      <patternFill patternType="solid">
        <fgColor theme="0"/>
        <bgColor rgb="FFF2F2F2"/>
      </patternFill>
    </fill>
    <fill>
      <patternFill patternType="solid">
        <fgColor theme="0"/>
        <bgColor rgb="FFFFFFFF"/>
      </patternFill>
    </fill>
    <fill>
      <patternFill patternType="solid">
        <fgColor rgb="FFFFFFFF"/>
        <bgColor rgb="FF000000"/>
      </patternFill>
    </fill>
    <fill>
      <patternFill patternType="solid">
        <fgColor rgb="FFF1F1F1"/>
        <bgColor indexed="64"/>
      </patternFill>
    </fill>
    <fill>
      <patternFill patternType="solid">
        <fgColor rgb="FF7030A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99FF"/>
        <bgColor indexed="64"/>
      </patternFill>
    </fill>
    <fill>
      <patternFill patternType="solid">
        <fgColor theme="0" tint="-0.14999847407452621"/>
        <bgColor indexed="64"/>
      </patternFill>
    </fill>
    <fill>
      <patternFill patternType="solid">
        <fgColor rgb="FFDAE2F2"/>
        <bgColor indexed="64"/>
      </patternFill>
    </fill>
  </fills>
  <borders count="8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15">
    <xf numFmtId="0" fontId="0" fillId="0" borderId="0"/>
    <xf numFmtId="0" fontId="7" fillId="0" borderId="1"/>
    <xf numFmtId="0" fontId="6" fillId="0" borderId="1"/>
    <xf numFmtId="9" fontId="6" fillId="0" borderId="1" applyFont="0" applyFill="0" applyBorder="0" applyAlignment="0" applyProtection="0"/>
    <xf numFmtId="0" fontId="11" fillId="0" borderId="1"/>
    <xf numFmtId="9" fontId="5" fillId="0" borderId="1" applyFont="0" applyFill="0" applyBorder="0" applyAlignment="0" applyProtection="0"/>
    <xf numFmtId="9" fontId="11" fillId="0" borderId="1" applyFont="0" applyFill="0" applyBorder="0" applyAlignment="0" applyProtection="0"/>
    <xf numFmtId="0" fontId="5" fillId="0" borderId="1">
      <alignment vertical="top" wrapText="1"/>
    </xf>
    <xf numFmtId="0" fontId="6" fillId="0" borderId="1"/>
    <xf numFmtId="9" fontId="4" fillId="0" borderId="1" applyFont="0" applyFill="0" applyBorder="0" applyAlignment="0" applyProtection="0"/>
    <xf numFmtId="0" fontId="4" fillId="0" borderId="1">
      <alignment vertical="top" wrapText="1"/>
    </xf>
    <xf numFmtId="9" fontId="14" fillId="0" borderId="0" applyFont="0" applyFill="0" applyBorder="0" applyAlignment="0" applyProtection="0"/>
    <xf numFmtId="0" fontId="3" fillId="0" borderId="1">
      <alignment vertical="top" wrapText="1"/>
    </xf>
    <xf numFmtId="9" fontId="3" fillId="0" borderId="1" applyFont="0" applyFill="0" applyBorder="0" applyAlignment="0" applyProtection="0"/>
    <xf numFmtId="0" fontId="25" fillId="0" borderId="0" applyNumberFormat="0" applyFill="0" applyBorder="0" applyAlignment="0" applyProtection="0"/>
  </cellStyleXfs>
  <cellXfs count="754">
    <xf numFmtId="0" fontId="0" fillId="0" borderId="0" xfId="0"/>
    <xf numFmtId="0" fontId="0" fillId="4" borderId="0" xfId="0" applyFill="1"/>
    <xf numFmtId="0" fontId="0" fillId="4" borderId="1" xfId="0" applyFill="1" applyBorder="1"/>
    <xf numFmtId="0" fontId="6" fillId="4" borderId="0" xfId="0" applyFont="1" applyFill="1"/>
    <xf numFmtId="0" fontId="8" fillId="4" borderId="0" xfId="0" applyFont="1" applyFill="1"/>
    <xf numFmtId="49" fontId="6" fillId="4" borderId="0" xfId="0" applyNumberFormat="1" applyFont="1" applyFill="1"/>
    <xf numFmtId="0" fontId="8" fillId="4" borderId="1" xfId="0" applyFont="1" applyFill="1" applyBorder="1" applyAlignment="1">
      <alignment horizontal="center"/>
    </xf>
    <xf numFmtId="0" fontId="8" fillId="4" borderId="1" xfId="0" applyFont="1" applyFill="1" applyBorder="1" applyAlignment="1">
      <alignment horizontal="left"/>
    </xf>
    <xf numFmtId="0" fontId="8" fillId="4" borderId="1" xfId="0" applyFont="1" applyFill="1" applyBorder="1"/>
    <xf numFmtId="0" fontId="8" fillId="4" borderId="1" xfId="0" applyFont="1" applyFill="1" applyBorder="1" applyAlignment="1">
      <alignment horizontal="right"/>
    </xf>
    <xf numFmtId="0" fontId="10" fillId="4" borderId="0" xfId="0" applyFont="1" applyFill="1"/>
    <xf numFmtId="0" fontId="6" fillId="4" borderId="1" xfId="0" applyFont="1" applyFill="1" applyBorder="1" applyAlignment="1">
      <alignment horizontal="left"/>
    </xf>
    <xf numFmtId="0" fontId="0" fillId="4" borderId="1" xfId="0" applyFill="1" applyBorder="1" applyProtection="1">
      <protection locked="0"/>
    </xf>
    <xf numFmtId="0" fontId="6" fillId="4" borderId="1" xfId="2" applyFill="1" applyAlignment="1">
      <alignment horizontal="left" vertical="top"/>
    </xf>
    <xf numFmtId="0" fontId="9" fillId="4" borderId="1" xfId="2" applyFont="1" applyFill="1" applyAlignment="1">
      <alignment horizontal="left" vertical="top" wrapText="1"/>
    </xf>
    <xf numFmtId="0" fontId="3" fillId="0" borderId="2" xfId="12" applyBorder="1" applyAlignment="1"/>
    <xf numFmtId="0" fontId="3" fillId="0" borderId="8" xfId="12" applyBorder="1" applyAlignment="1"/>
    <xf numFmtId="9" fontId="15" fillId="0" borderId="1" xfId="11" applyFont="1" applyBorder="1" applyAlignment="1">
      <alignment horizontal="right"/>
    </xf>
    <xf numFmtId="0" fontId="3" fillId="0" borderId="13" xfId="12" applyBorder="1" applyAlignment="1"/>
    <xf numFmtId="0" fontId="3" fillId="0" borderId="11" xfId="12" applyBorder="1" applyAlignment="1">
      <alignment horizontal="center"/>
    </xf>
    <xf numFmtId="0" fontId="3" fillId="4" borderId="1" xfId="12" applyFill="1" applyAlignment="1"/>
    <xf numFmtId="0" fontId="3" fillId="4" borderId="1" xfId="12" applyFill="1" applyAlignment="1">
      <alignment horizontal="center"/>
    </xf>
    <xf numFmtId="0" fontId="12" fillId="4" borderId="1" xfId="12" applyFont="1" applyFill="1" applyAlignment="1"/>
    <xf numFmtId="0" fontId="17" fillId="4" borderId="1" xfId="2" applyFont="1" applyFill="1" applyAlignment="1">
      <alignment horizontal="left" vertical="top"/>
    </xf>
    <xf numFmtId="0" fontId="18" fillId="4" borderId="1" xfId="2" applyFont="1" applyFill="1" applyAlignment="1">
      <alignment horizontal="left" vertical="top" wrapText="1"/>
    </xf>
    <xf numFmtId="0" fontId="1" fillId="0" borderId="8" xfId="12" applyFont="1" applyBorder="1" applyAlignment="1"/>
    <xf numFmtId="0" fontId="22" fillId="4" borderId="1" xfId="4" applyFont="1" applyFill="1" applyAlignment="1">
      <alignment vertical="top" wrapText="1"/>
    </xf>
    <xf numFmtId="0" fontId="22" fillId="4" borderId="1" xfId="4" applyFont="1" applyFill="1"/>
    <xf numFmtId="0" fontId="22" fillId="4" borderId="1" xfId="4" applyFont="1" applyFill="1" applyAlignment="1">
      <alignment wrapText="1"/>
    </xf>
    <xf numFmtId="0" fontId="19" fillId="4" borderId="1" xfId="2" applyFont="1" applyFill="1"/>
    <xf numFmtId="0" fontId="17" fillId="4" borderId="1" xfId="2" applyFont="1" applyFill="1"/>
    <xf numFmtId="0" fontId="3" fillId="4" borderId="1" xfId="2" applyFont="1" applyFill="1" applyAlignment="1">
      <alignment horizontal="left" vertical="top"/>
    </xf>
    <xf numFmtId="0" fontId="2" fillId="4" borderId="1" xfId="2" applyFont="1" applyFill="1" applyAlignment="1">
      <alignment horizontal="left" vertical="top"/>
    </xf>
    <xf numFmtId="0" fontId="21" fillId="4" borderId="1" xfId="2" applyFont="1" applyFill="1" applyAlignment="1">
      <alignment wrapText="1"/>
    </xf>
    <xf numFmtId="0" fontId="21" fillId="4" borderId="1" xfId="2" applyFont="1" applyFill="1"/>
    <xf numFmtId="0" fontId="23" fillId="4" borderId="0" xfId="0" applyFont="1" applyFill="1"/>
    <xf numFmtId="0" fontId="24" fillId="4" borderId="0" xfId="0" applyFont="1" applyFill="1"/>
    <xf numFmtId="0" fontId="17" fillId="4" borderId="0" xfId="0" applyFont="1" applyFill="1"/>
    <xf numFmtId="0" fontId="20" fillId="4" borderId="0" xfId="0" applyFont="1" applyFill="1"/>
    <xf numFmtId="0" fontId="26" fillId="3" borderId="0" xfId="14" applyFont="1" applyFill="1" applyAlignment="1"/>
    <xf numFmtId="0" fontId="26" fillId="22" borderId="0" xfId="14" applyFont="1" applyFill="1" applyAlignment="1"/>
    <xf numFmtId="0" fontId="26" fillId="23" borderId="0" xfId="14" applyFont="1" applyFill="1" applyAlignment="1"/>
    <xf numFmtId="0" fontId="27" fillId="4" borderId="0" xfId="0" applyFont="1" applyFill="1"/>
    <xf numFmtId="0" fontId="28"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indent="4"/>
    </xf>
    <xf numFmtId="0" fontId="29" fillId="0" borderId="0" xfId="0" applyFont="1" applyAlignment="1">
      <alignment horizontal="left" vertical="center" indent="2"/>
    </xf>
    <xf numFmtId="0" fontId="30" fillId="4" borderId="0" xfId="0" applyFont="1" applyFill="1"/>
    <xf numFmtId="0" fontId="31" fillId="0" borderId="0" xfId="0" applyFont="1" applyAlignment="1">
      <alignment vertical="center"/>
    </xf>
    <xf numFmtId="0" fontId="26" fillId="14" borderId="0" xfId="14" applyFont="1" applyFill="1" applyAlignment="1"/>
    <xf numFmtId="0" fontId="26" fillId="21" borderId="0" xfId="14" applyFont="1" applyFill="1" applyAlignment="1"/>
    <xf numFmtId="0" fontId="26" fillId="24" borderId="0" xfId="14" applyFont="1" applyFill="1" applyAlignment="1"/>
    <xf numFmtId="0" fontId="26" fillId="25" borderId="0" xfId="14" applyFont="1" applyFill="1" applyAlignment="1"/>
    <xf numFmtId="0" fontId="26" fillId="20" borderId="0" xfId="14" applyFont="1" applyFill="1" applyAlignment="1"/>
    <xf numFmtId="0" fontId="26" fillId="26" borderId="0" xfId="14" applyFont="1" applyFill="1" applyAlignment="1"/>
    <xf numFmtId="0" fontId="6" fillId="4" borderId="0" xfId="0" applyFont="1" applyFill="1" applyAlignment="1">
      <alignment wrapText="1"/>
    </xf>
    <xf numFmtId="0" fontId="37" fillId="0" borderId="0" xfId="0" applyFont="1" applyAlignment="1">
      <alignment vertical="center"/>
    </xf>
    <xf numFmtId="0" fontId="38" fillId="0" borderId="0" xfId="0" applyFont="1" applyAlignment="1">
      <alignment vertical="center"/>
    </xf>
    <xf numFmtId="0" fontId="38" fillId="0" borderId="0" xfId="0" applyFont="1" applyAlignment="1">
      <alignment horizontal="left" vertical="center" indent="4"/>
    </xf>
    <xf numFmtId="0" fontId="34" fillId="4" borderId="42" xfId="0" applyFont="1" applyFill="1" applyBorder="1"/>
    <xf numFmtId="0" fontId="34" fillId="4" borderId="42" xfId="0" applyFont="1" applyFill="1" applyBorder="1" applyAlignment="1">
      <alignment horizontal="left"/>
    </xf>
    <xf numFmtId="9" fontId="34" fillId="4" borderId="38" xfId="11" applyFont="1" applyFill="1" applyBorder="1" applyAlignment="1" applyProtection="1"/>
    <xf numFmtId="9" fontId="34" fillId="4" borderId="28" xfId="11" applyFont="1" applyFill="1" applyBorder="1" applyAlignment="1" applyProtection="1"/>
    <xf numFmtId="9" fontId="34" fillId="4" borderId="29" xfId="11" applyFont="1" applyFill="1" applyBorder="1" applyAlignment="1" applyProtection="1"/>
    <xf numFmtId="0" fontId="34" fillId="4" borderId="43" xfId="0" applyFont="1" applyFill="1" applyBorder="1" applyAlignment="1">
      <alignment horizontal="left"/>
    </xf>
    <xf numFmtId="9" fontId="34" fillId="4" borderId="51" xfId="11" quotePrefix="1" applyFont="1" applyFill="1" applyBorder="1" applyAlignment="1" applyProtection="1"/>
    <xf numFmtId="9" fontId="34" fillId="4" borderId="31" xfId="11" applyFont="1" applyFill="1" applyBorder="1" applyAlignment="1" applyProtection="1"/>
    <xf numFmtId="9" fontId="34" fillId="4" borderId="53" xfId="11" applyFont="1" applyFill="1" applyBorder="1" applyAlignment="1" applyProtection="1"/>
    <xf numFmtId="0" fontId="41" fillId="14" borderId="12" xfId="2" applyFont="1" applyFill="1" applyBorder="1" applyAlignment="1">
      <alignment horizontal="left" vertical="top"/>
    </xf>
    <xf numFmtId="0" fontId="34" fillId="14" borderId="12" xfId="2" applyFont="1" applyFill="1" applyBorder="1" applyAlignment="1">
      <alignment horizontal="left" vertical="top"/>
    </xf>
    <xf numFmtId="0" fontId="40" fillId="2" borderId="13" xfId="2" applyFont="1" applyFill="1" applyBorder="1" applyAlignment="1">
      <alignment horizontal="left" vertical="top"/>
    </xf>
    <xf numFmtId="0" fontId="34" fillId="14" borderId="11" xfId="2" applyFont="1" applyFill="1" applyBorder="1" applyAlignment="1">
      <alignment horizontal="left" vertical="top"/>
    </xf>
    <xf numFmtId="0" fontId="34" fillId="4" borderId="1" xfId="2" applyFont="1" applyFill="1" applyAlignment="1">
      <alignment horizontal="left" vertical="top"/>
    </xf>
    <xf numFmtId="0" fontId="38" fillId="4" borderId="1" xfId="2" applyFont="1" applyFill="1" applyAlignment="1">
      <alignment horizontal="left" vertical="top" wrapText="1"/>
    </xf>
    <xf numFmtId="0" fontId="34" fillId="2" borderId="8" xfId="2" applyFont="1" applyFill="1" applyBorder="1" applyAlignment="1">
      <alignment horizontal="left" vertical="top"/>
    </xf>
    <xf numFmtId="0" fontId="34" fillId="2" borderId="1" xfId="2" applyFont="1" applyFill="1" applyAlignment="1">
      <alignment horizontal="left" vertical="top"/>
    </xf>
    <xf numFmtId="0" fontId="34" fillId="2" borderId="9" xfId="2" applyFont="1" applyFill="1" applyBorder="1" applyAlignment="1">
      <alignment horizontal="left" vertical="top"/>
    </xf>
    <xf numFmtId="0" fontId="35" fillId="2" borderId="15" xfId="2" applyFont="1" applyFill="1" applyBorder="1" applyAlignment="1">
      <alignment horizontal="left" vertical="top" wrapText="1"/>
    </xf>
    <xf numFmtId="0" fontId="35" fillId="2" borderId="16" xfId="2" applyFont="1" applyFill="1" applyBorder="1" applyAlignment="1">
      <alignment horizontal="left" vertical="top" wrapText="1"/>
    </xf>
    <xf numFmtId="0" fontId="35" fillId="2" borderId="24" xfId="2" applyFont="1" applyFill="1" applyBorder="1" applyAlignment="1">
      <alignment horizontal="left" vertical="top" wrapText="1"/>
    </xf>
    <xf numFmtId="0" fontId="42" fillId="2" borderId="3" xfId="2" applyFont="1" applyFill="1" applyBorder="1" applyAlignment="1">
      <alignment horizontal="left" vertical="top"/>
    </xf>
    <xf numFmtId="0" fontId="35" fillId="2" borderId="11" xfId="2" applyFont="1" applyFill="1" applyBorder="1" applyAlignment="1">
      <alignment horizontal="left" vertical="top" wrapText="1"/>
    </xf>
    <xf numFmtId="0" fontId="34" fillId="4" borderId="46" xfId="2" applyFont="1" applyFill="1" applyBorder="1" applyAlignment="1">
      <alignment horizontal="left" vertical="top" wrapText="1"/>
    </xf>
    <xf numFmtId="0" fontId="34" fillId="4" borderId="47" xfId="2" applyFont="1" applyFill="1" applyBorder="1" applyAlignment="1">
      <alignment horizontal="left" vertical="top" wrapText="1"/>
    </xf>
    <xf numFmtId="0" fontId="34" fillId="4" borderId="50" xfId="2" applyFont="1" applyFill="1" applyBorder="1" applyAlignment="1">
      <alignment horizontal="left" vertical="top" wrapText="1"/>
    </xf>
    <xf numFmtId="0" fontId="34" fillId="4" borderId="41" xfId="2" applyFont="1" applyFill="1" applyBorder="1" applyAlignment="1">
      <alignment horizontal="left" vertical="top" wrapText="1"/>
    </xf>
    <xf numFmtId="0" fontId="34" fillId="4" borderId="62" xfId="2" applyFont="1" applyFill="1" applyBorder="1" applyAlignment="1">
      <alignment horizontal="left" vertical="top" wrapText="1"/>
    </xf>
    <xf numFmtId="0" fontId="34" fillId="4" borderId="57" xfId="2" applyFont="1" applyFill="1" applyBorder="1" applyAlignment="1">
      <alignment horizontal="left" vertical="top" wrapText="1"/>
    </xf>
    <xf numFmtId="0" fontId="34" fillId="4" borderId="56" xfId="2" applyFont="1" applyFill="1" applyBorder="1" applyAlignment="1">
      <alignment horizontal="left" vertical="top" wrapText="1"/>
    </xf>
    <xf numFmtId="0" fontId="34" fillId="4" borderId="45" xfId="2" applyFont="1" applyFill="1" applyBorder="1" applyAlignment="1">
      <alignment horizontal="left" vertical="top" wrapText="1"/>
    </xf>
    <xf numFmtId="0" fontId="34" fillId="2" borderId="5" xfId="2" applyFont="1" applyFill="1" applyBorder="1" applyAlignment="1">
      <alignment horizontal="left" vertical="top"/>
    </xf>
    <xf numFmtId="0" fontId="34" fillId="2" borderId="6" xfId="2" applyFont="1" applyFill="1" applyBorder="1" applyAlignment="1">
      <alignment horizontal="left" vertical="top"/>
    </xf>
    <xf numFmtId="0" fontId="34" fillId="2" borderId="7" xfId="2" applyFont="1" applyFill="1" applyBorder="1" applyAlignment="1">
      <alignment horizontal="left" vertical="top"/>
    </xf>
    <xf numFmtId="0" fontId="35" fillId="2" borderId="10" xfId="2" applyFont="1" applyFill="1" applyBorder="1" applyAlignment="1">
      <alignment horizontal="left" vertical="top" wrapText="1"/>
    </xf>
    <xf numFmtId="0" fontId="34" fillId="2" borderId="16" xfId="2" applyFont="1" applyFill="1" applyBorder="1" applyAlignment="1">
      <alignment horizontal="left" vertical="top" wrapText="1"/>
    </xf>
    <xf numFmtId="0" fontId="34" fillId="2" borderId="24" xfId="2" applyFont="1" applyFill="1" applyBorder="1" applyAlignment="1">
      <alignment horizontal="left" vertical="top" wrapText="1"/>
    </xf>
    <xf numFmtId="0" fontId="34" fillId="2" borderId="11" xfId="2" applyFont="1" applyFill="1" applyBorder="1" applyAlignment="1">
      <alignment horizontal="left" vertical="top" wrapText="1"/>
    </xf>
    <xf numFmtId="0" fontId="43" fillId="2" borderId="2" xfId="2" applyFont="1" applyFill="1" applyBorder="1" applyAlignment="1">
      <alignment horizontal="left" vertical="center"/>
    </xf>
    <xf numFmtId="0" fontId="43" fillId="2" borderId="3" xfId="2" applyFont="1" applyFill="1" applyBorder="1" applyAlignment="1">
      <alignment horizontal="left" vertical="center" wrapText="1"/>
    </xf>
    <xf numFmtId="0" fontId="41" fillId="5" borderId="2" xfId="2" applyFont="1" applyFill="1" applyBorder="1" applyAlignment="1">
      <alignment horizontal="left" vertical="center"/>
    </xf>
    <xf numFmtId="0" fontId="41" fillId="5" borderId="3" xfId="2" applyFont="1" applyFill="1" applyBorder="1" applyAlignment="1">
      <alignment horizontal="left" vertical="center"/>
    </xf>
    <xf numFmtId="0" fontId="41" fillId="5" borderId="4" xfId="2" applyFont="1" applyFill="1" applyBorder="1" applyAlignment="1">
      <alignment horizontal="left" vertical="center"/>
    </xf>
    <xf numFmtId="0" fontId="41" fillId="10" borderId="10" xfId="2" applyFont="1" applyFill="1" applyBorder="1" applyAlignment="1">
      <alignment horizontal="left" vertical="center"/>
    </xf>
    <xf numFmtId="0" fontId="41" fillId="10" borderId="12" xfId="2" applyFont="1" applyFill="1" applyBorder="1" applyAlignment="1">
      <alignment horizontal="left" vertical="center"/>
    </xf>
    <xf numFmtId="0" fontId="41" fillId="10" borderId="12" xfId="2" applyFont="1" applyFill="1" applyBorder="1" applyAlignment="1">
      <alignment horizontal="left" vertical="center" wrapText="1"/>
    </xf>
    <xf numFmtId="0" fontId="38" fillId="10" borderId="12" xfId="2" applyFont="1" applyFill="1" applyBorder="1" applyAlignment="1">
      <alignment horizontal="left" vertical="center" wrapText="1"/>
    </xf>
    <xf numFmtId="0" fontId="44" fillId="2" borderId="13" xfId="2" applyFont="1" applyFill="1" applyBorder="1" applyAlignment="1">
      <alignment horizontal="left" vertical="center" wrapText="1"/>
    </xf>
    <xf numFmtId="0" fontId="39" fillId="13" borderId="15" xfId="2" applyFont="1" applyFill="1" applyBorder="1" applyAlignment="1">
      <alignment horizontal="left" vertical="top" wrapText="1"/>
    </xf>
    <xf numFmtId="0" fontId="39" fillId="13" borderId="37" xfId="2" applyFont="1" applyFill="1" applyBorder="1" applyAlignment="1">
      <alignment horizontal="left" vertical="top" wrapText="1"/>
    </xf>
    <xf numFmtId="0" fontId="39" fillId="13" borderId="16" xfId="2" applyFont="1" applyFill="1" applyBorder="1" applyAlignment="1">
      <alignment horizontal="left" vertical="top" wrapText="1"/>
    </xf>
    <xf numFmtId="0" fontId="39" fillId="13" borderId="17" xfId="2" applyFont="1" applyFill="1" applyBorder="1" applyAlignment="1">
      <alignment horizontal="left" vertical="top" wrapText="1"/>
    </xf>
    <xf numFmtId="0" fontId="39" fillId="13" borderId="24" xfId="2" applyFont="1" applyFill="1" applyBorder="1" applyAlignment="1">
      <alignment horizontal="left" vertical="top" wrapText="1"/>
    </xf>
    <xf numFmtId="0" fontId="39" fillId="11" borderId="15" xfId="8" applyFont="1" applyFill="1" applyBorder="1" applyAlignment="1">
      <alignment horizontal="left" vertical="top" wrapText="1"/>
    </xf>
    <xf numFmtId="0" fontId="39" fillId="11" borderId="16" xfId="8" applyFont="1" applyFill="1" applyBorder="1" applyAlignment="1">
      <alignment horizontal="left" vertical="top" wrapText="1"/>
    </xf>
    <xf numFmtId="0" fontId="39" fillId="9" borderId="24" xfId="2" applyFont="1" applyFill="1" applyBorder="1" applyAlignment="1">
      <alignment horizontal="left" vertical="top" wrapText="1"/>
    </xf>
    <xf numFmtId="0" fontId="39" fillId="9" borderId="26" xfId="2" applyFont="1" applyFill="1" applyBorder="1" applyAlignment="1">
      <alignment horizontal="left" vertical="top" wrapText="1"/>
    </xf>
    <xf numFmtId="0" fontId="34" fillId="12" borderId="65" xfId="2" applyFont="1" applyFill="1" applyBorder="1" applyAlignment="1">
      <alignment horizontal="left" vertical="top"/>
    </xf>
    <xf numFmtId="0" fontId="34" fillId="12" borderId="47" xfId="2" applyFont="1" applyFill="1" applyBorder="1" applyAlignment="1">
      <alignment horizontal="left" vertical="top" wrapText="1"/>
    </xf>
    <xf numFmtId="0" fontId="34" fillId="12" borderId="48" xfId="2" applyFont="1" applyFill="1" applyBorder="1" applyAlignment="1">
      <alignment horizontal="left" vertical="top" wrapText="1"/>
    </xf>
    <xf numFmtId="0" fontId="34" fillId="12" borderId="46" xfId="2" applyFont="1" applyFill="1" applyBorder="1" applyAlignment="1">
      <alignment horizontal="left" vertical="top" wrapText="1"/>
    </xf>
    <xf numFmtId="0" fontId="45" fillId="12" borderId="50" xfId="0" applyFont="1" applyFill="1" applyBorder="1" applyAlignment="1">
      <alignment horizontal="left" vertical="top" wrapText="1"/>
    </xf>
    <xf numFmtId="0" fontId="34" fillId="0" borderId="46" xfId="2" applyFont="1" applyBorder="1" applyAlignment="1" applyProtection="1">
      <alignment horizontal="left" vertical="top" wrapText="1"/>
      <protection locked="0"/>
    </xf>
    <xf numFmtId="0" fontId="34" fillId="2" borderId="47" xfId="2" applyFont="1" applyFill="1" applyBorder="1" applyAlignment="1">
      <alignment horizontal="left" vertical="top" wrapText="1"/>
    </xf>
    <xf numFmtId="0" fontId="34" fillId="2" borderId="14" xfId="2" applyFont="1" applyFill="1" applyBorder="1" applyAlignment="1">
      <alignment horizontal="left" vertical="top" wrapText="1"/>
    </xf>
    <xf numFmtId="9" fontId="34" fillId="2" borderId="47" xfId="3" applyFont="1" applyFill="1" applyBorder="1" applyAlignment="1" applyProtection="1">
      <alignment horizontal="left" vertical="top" wrapText="1"/>
    </xf>
    <xf numFmtId="0" fontId="34" fillId="7" borderId="47" xfId="2" applyFont="1" applyFill="1" applyBorder="1" applyAlignment="1" applyProtection="1">
      <alignment horizontal="left" vertical="top" wrapText="1"/>
      <protection locked="0"/>
    </xf>
    <xf numFmtId="0" fontId="34" fillId="0" borderId="47" xfId="2" applyFont="1" applyBorder="1" applyAlignment="1" applyProtection="1">
      <alignment horizontal="left" vertical="top" wrapText="1"/>
      <protection locked="0"/>
    </xf>
    <xf numFmtId="0" fontId="45" fillId="2" borderId="48" xfId="0" applyFont="1" applyFill="1" applyBorder="1" applyAlignment="1">
      <alignment horizontal="left" vertical="top" wrapText="1"/>
    </xf>
    <xf numFmtId="0" fontId="34" fillId="7" borderId="46" xfId="2" applyFont="1" applyFill="1" applyBorder="1" applyAlignment="1" applyProtection="1">
      <alignment horizontal="left" vertical="top" wrapText="1"/>
      <protection locked="0"/>
    </xf>
    <xf numFmtId="9" fontId="34" fillId="2" borderId="38" xfId="3" applyFont="1" applyFill="1" applyBorder="1" applyAlignment="1" applyProtection="1">
      <alignment horizontal="left" vertical="top" wrapText="1"/>
    </xf>
    <xf numFmtId="9" fontId="34" fillId="2" borderId="34" xfId="3" applyFont="1" applyFill="1" applyBorder="1" applyAlignment="1" applyProtection="1">
      <alignment horizontal="left" vertical="top" wrapText="1"/>
      <protection locked="0"/>
    </xf>
    <xf numFmtId="0" fontId="34" fillId="12" borderId="66" xfId="2" applyFont="1" applyFill="1" applyBorder="1" applyAlignment="1">
      <alignment horizontal="left" vertical="top"/>
    </xf>
    <xf numFmtId="0" fontId="34" fillId="12" borderId="14" xfId="2" applyFont="1" applyFill="1" applyBorder="1" applyAlignment="1">
      <alignment horizontal="left" vertical="top" wrapText="1"/>
    </xf>
    <xf numFmtId="0" fontId="34" fillId="12" borderId="18" xfId="2" applyFont="1" applyFill="1" applyBorder="1" applyAlignment="1">
      <alignment horizontal="left" vertical="top"/>
    </xf>
    <xf numFmtId="0" fontId="34" fillId="12" borderId="42" xfId="2" applyFont="1" applyFill="1" applyBorder="1" applyAlignment="1">
      <alignment horizontal="left" vertical="top" wrapText="1"/>
    </xf>
    <xf numFmtId="0" fontId="45" fillId="12" borderId="38" xfId="0" applyFont="1" applyFill="1" applyBorder="1" applyAlignment="1">
      <alignment horizontal="left" vertical="top" wrapText="1"/>
    </xf>
    <xf numFmtId="0" fontId="34" fillId="0" borderId="42" xfId="2" applyFont="1" applyBorder="1" applyAlignment="1" applyProtection="1">
      <alignment horizontal="left" vertical="top" wrapText="1"/>
      <protection locked="0"/>
    </xf>
    <xf numFmtId="0" fontId="34" fillId="0" borderId="14" xfId="2" applyFont="1" applyBorder="1" applyAlignment="1">
      <alignment horizontal="left" vertical="top" wrapText="1"/>
    </xf>
    <xf numFmtId="9" fontId="34" fillId="2" borderId="14" xfId="3" applyFont="1" applyFill="1" applyBorder="1" applyAlignment="1" applyProtection="1">
      <alignment horizontal="left" vertical="top" wrapText="1"/>
    </xf>
    <xf numFmtId="0" fontId="34" fillId="0" borderId="14" xfId="2" applyFont="1" applyBorder="1" applyAlignment="1" applyProtection="1">
      <alignment horizontal="left" vertical="top" wrapText="1"/>
      <protection locked="0"/>
    </xf>
    <xf numFmtId="0" fontId="45" fillId="2" borderId="18" xfId="0" applyFont="1" applyFill="1" applyBorder="1" applyAlignment="1">
      <alignment horizontal="left" vertical="top" wrapText="1"/>
    </xf>
    <xf numFmtId="9" fontId="34" fillId="2" borderId="33" xfId="3" applyFont="1" applyFill="1" applyBorder="1" applyAlignment="1" applyProtection="1">
      <alignment horizontal="left" vertical="top" wrapText="1"/>
      <protection locked="0"/>
    </xf>
    <xf numFmtId="0" fontId="34" fillId="12" borderId="38" xfId="2" applyFont="1" applyFill="1" applyBorder="1" applyAlignment="1">
      <alignment horizontal="left" vertical="top" wrapText="1"/>
    </xf>
    <xf numFmtId="9" fontId="45" fillId="2" borderId="28" xfId="3" applyFont="1" applyFill="1" applyBorder="1" applyAlignment="1" applyProtection="1">
      <alignment horizontal="left" vertical="top" wrapText="1"/>
    </xf>
    <xf numFmtId="9" fontId="45" fillId="2" borderId="33" xfId="3" applyFont="1" applyFill="1" applyBorder="1" applyAlignment="1" applyProtection="1">
      <alignment horizontal="left" vertical="top" wrapText="1"/>
      <protection locked="0"/>
    </xf>
    <xf numFmtId="0" fontId="34" fillId="12" borderId="67" xfId="2" applyFont="1" applyFill="1" applyBorder="1" applyAlignment="1">
      <alignment horizontal="left" vertical="top"/>
    </xf>
    <xf numFmtId="0" fontId="34" fillId="12" borderId="44" xfId="2" applyFont="1" applyFill="1" applyBorder="1" applyAlignment="1">
      <alignment horizontal="left" vertical="top" wrapText="1"/>
    </xf>
    <xf numFmtId="0" fontId="34" fillId="12" borderId="45" xfId="2" applyFont="1" applyFill="1" applyBorder="1" applyAlignment="1">
      <alignment horizontal="left" vertical="top"/>
    </xf>
    <xf numFmtId="0" fontId="34" fillId="12" borderId="43" xfId="2" applyFont="1" applyFill="1" applyBorder="1" applyAlignment="1">
      <alignment horizontal="left" vertical="top" wrapText="1"/>
    </xf>
    <xf numFmtId="0" fontId="36" fillId="12" borderId="51" xfId="2" applyFont="1" applyFill="1" applyBorder="1" applyAlignment="1">
      <alignment horizontal="left" vertical="top" wrapText="1"/>
    </xf>
    <xf numFmtId="0" fontId="34" fillId="0" borderId="43" xfId="2" applyFont="1" applyBorder="1" applyAlignment="1" applyProtection="1">
      <alignment horizontal="left" vertical="top" wrapText="1"/>
      <protection locked="0"/>
    </xf>
    <xf numFmtId="0" fontId="34" fillId="2" borderId="44" xfId="2" applyFont="1" applyFill="1" applyBorder="1" applyAlignment="1">
      <alignment horizontal="left" vertical="top" wrapText="1"/>
    </xf>
    <xf numFmtId="0" fontId="34" fillId="0" borderId="44" xfId="2" applyFont="1" applyBorder="1" applyAlignment="1">
      <alignment horizontal="left" vertical="top" wrapText="1"/>
    </xf>
    <xf numFmtId="9" fontId="34" fillId="2" borderId="44" xfId="3" applyFont="1" applyFill="1" applyBorder="1" applyAlignment="1" applyProtection="1">
      <alignment horizontal="left" vertical="top" wrapText="1"/>
    </xf>
    <xf numFmtId="0" fontId="34" fillId="7" borderId="44" xfId="2" applyFont="1" applyFill="1" applyBorder="1" applyAlignment="1" applyProtection="1">
      <alignment horizontal="left" vertical="top" wrapText="1"/>
      <protection locked="0"/>
    </xf>
    <xf numFmtId="0" fontId="34" fillId="0" borderId="44" xfId="2" applyFont="1" applyBorder="1" applyAlignment="1" applyProtection="1">
      <alignment horizontal="left" vertical="top" wrapText="1"/>
      <protection locked="0"/>
    </xf>
    <xf numFmtId="0" fontId="45" fillId="2" borderId="45" xfId="0" applyFont="1" applyFill="1" applyBorder="1" applyAlignment="1">
      <alignment horizontal="left" vertical="top" wrapText="1"/>
    </xf>
    <xf numFmtId="0" fontId="34" fillId="7" borderId="43" xfId="2" applyFont="1" applyFill="1" applyBorder="1" applyAlignment="1" applyProtection="1">
      <alignment horizontal="left" vertical="top" wrapText="1"/>
      <protection locked="0"/>
    </xf>
    <xf numFmtId="9" fontId="45" fillId="2" borderId="31" xfId="3" applyFont="1" applyFill="1" applyBorder="1" applyAlignment="1" applyProtection="1">
      <alignment horizontal="left" vertical="top" wrapText="1"/>
    </xf>
    <xf numFmtId="9" fontId="45" fillId="2" borderId="30" xfId="3" applyFont="1" applyFill="1" applyBorder="1" applyAlignment="1" applyProtection="1">
      <alignment horizontal="left" vertical="top" wrapText="1"/>
      <protection locked="0"/>
    </xf>
    <xf numFmtId="0" fontId="34" fillId="4" borderId="1" xfId="2" applyFont="1" applyFill="1" applyAlignment="1">
      <alignment horizontal="left" vertical="top" wrapText="1"/>
    </xf>
    <xf numFmtId="0" fontId="33" fillId="4" borderId="1" xfId="2" applyFont="1" applyFill="1" applyAlignment="1">
      <alignment horizontal="left" vertical="top"/>
    </xf>
    <xf numFmtId="0" fontId="41" fillId="5" borderId="10" xfId="2" applyFont="1" applyFill="1" applyBorder="1" applyAlignment="1">
      <alignment horizontal="left" vertical="center"/>
    </xf>
    <xf numFmtId="0" fontId="41" fillId="5" borderId="12" xfId="2" applyFont="1" applyFill="1" applyBorder="1" applyAlignment="1">
      <alignment horizontal="left" vertical="center"/>
    </xf>
    <xf numFmtId="0" fontId="41" fillId="5" borderId="11" xfId="2" applyFont="1" applyFill="1" applyBorder="1" applyAlignment="1">
      <alignment horizontal="left" vertical="center"/>
    </xf>
    <xf numFmtId="0" fontId="41" fillId="10" borderId="3" xfId="2" applyFont="1" applyFill="1" applyBorder="1" applyAlignment="1">
      <alignment horizontal="left" vertical="center"/>
    </xf>
    <xf numFmtId="0" fontId="41" fillId="10" borderId="3" xfId="2" applyFont="1" applyFill="1" applyBorder="1" applyAlignment="1">
      <alignment horizontal="left" vertical="center" wrapText="1"/>
    </xf>
    <xf numFmtId="0" fontId="38" fillId="10" borderId="4" xfId="2" applyFont="1" applyFill="1" applyBorder="1" applyAlignment="1">
      <alignment horizontal="left" vertical="center" wrapText="1"/>
    </xf>
    <xf numFmtId="0" fontId="39" fillId="11" borderId="20" xfId="8" applyFont="1" applyFill="1" applyBorder="1" applyAlignment="1">
      <alignment horizontal="left" vertical="top" wrapText="1"/>
    </xf>
    <xf numFmtId="0" fontId="39" fillId="9" borderId="25" xfId="2" applyFont="1" applyFill="1" applyBorder="1" applyAlignment="1">
      <alignment horizontal="left" vertical="top" wrapText="1"/>
    </xf>
    <xf numFmtId="0" fontId="39" fillId="9" borderId="58" xfId="2" applyFont="1" applyFill="1" applyBorder="1" applyAlignment="1">
      <alignment horizontal="left" vertical="top" wrapText="1"/>
    </xf>
    <xf numFmtId="0" fontId="34" fillId="7" borderId="57" xfId="2" applyFont="1" applyFill="1" applyBorder="1" applyAlignment="1" applyProtection="1">
      <alignment horizontal="left" vertical="top" wrapText="1"/>
      <protection locked="0"/>
    </xf>
    <xf numFmtId="0" fontId="34" fillId="2" borderId="38" xfId="2" applyFont="1" applyFill="1" applyBorder="1" applyAlignment="1">
      <alignment horizontal="left" vertical="top" wrapText="1"/>
    </xf>
    <xf numFmtId="9" fontId="34" fillId="2" borderId="41" xfId="3" applyFont="1" applyFill="1" applyBorder="1" applyAlignment="1" applyProtection="1">
      <alignment horizontal="left" vertical="top" wrapText="1"/>
    </xf>
    <xf numFmtId="9" fontId="34" fillId="2" borderId="41" xfId="3" applyFont="1" applyFill="1" applyBorder="1" applyAlignment="1" applyProtection="1">
      <alignment horizontal="left" vertical="top" wrapText="1"/>
      <protection locked="0"/>
    </xf>
    <xf numFmtId="0" fontId="36" fillId="12" borderId="38" xfId="2" applyFont="1" applyFill="1" applyBorder="1" applyAlignment="1">
      <alignment horizontal="left" vertical="top" wrapText="1"/>
    </xf>
    <xf numFmtId="0" fontId="34" fillId="7" borderId="14" xfId="2" applyFont="1" applyFill="1" applyBorder="1" applyAlignment="1" applyProtection="1">
      <alignment horizontal="left" vertical="top" wrapText="1"/>
      <protection locked="0"/>
    </xf>
    <xf numFmtId="0" fontId="45" fillId="2" borderId="38" xfId="0" applyFont="1" applyFill="1" applyBorder="1" applyAlignment="1">
      <alignment horizontal="left" vertical="top" wrapText="1"/>
    </xf>
    <xf numFmtId="9" fontId="34" fillId="2" borderId="18" xfId="3" applyFont="1" applyFill="1" applyBorder="1" applyAlignment="1" applyProtection="1">
      <alignment horizontal="left" vertical="top" wrapText="1"/>
    </xf>
    <xf numFmtId="9" fontId="34" fillId="2" borderId="18" xfId="3" applyFont="1" applyFill="1" applyBorder="1" applyAlignment="1" applyProtection="1">
      <alignment horizontal="left" vertical="top" wrapText="1"/>
      <protection locked="0"/>
    </xf>
    <xf numFmtId="0" fontId="34" fillId="7" borderId="61" xfId="2" applyFont="1" applyFill="1" applyBorder="1" applyAlignment="1" applyProtection="1">
      <alignment horizontal="left" vertical="top" wrapText="1"/>
      <protection locked="0"/>
    </xf>
    <xf numFmtId="0" fontId="45" fillId="2" borderId="51" xfId="0" applyFont="1" applyFill="1" applyBorder="1" applyAlignment="1">
      <alignment horizontal="left" vertical="top" wrapText="1"/>
    </xf>
    <xf numFmtId="9" fontId="45" fillId="2" borderId="45" xfId="3" applyFont="1" applyFill="1" applyBorder="1" applyAlignment="1" applyProtection="1">
      <alignment horizontal="left" vertical="top" wrapText="1"/>
    </xf>
    <xf numFmtId="9" fontId="45" fillId="2" borderId="45" xfId="3" applyFont="1" applyFill="1" applyBorder="1" applyAlignment="1" applyProtection="1">
      <alignment horizontal="left" vertical="top" wrapText="1"/>
      <protection locked="0"/>
    </xf>
    <xf numFmtId="0" fontId="35" fillId="4" borderId="1" xfId="2" applyFont="1" applyFill="1" applyAlignment="1">
      <alignment horizontal="left" vertical="top"/>
    </xf>
    <xf numFmtId="0" fontId="35" fillId="4" borderId="1" xfId="4" applyFont="1" applyFill="1" applyAlignment="1">
      <alignment horizontal="left" vertical="top"/>
    </xf>
    <xf numFmtId="0" fontId="46" fillId="4" borderId="1" xfId="10" applyFont="1" applyFill="1" applyAlignment="1">
      <alignment horizontal="left" vertical="top" wrapText="1"/>
    </xf>
    <xf numFmtId="0" fontId="34" fillId="4" borderId="1" xfId="4" applyFont="1" applyFill="1" applyAlignment="1">
      <alignment horizontal="left" vertical="top"/>
    </xf>
    <xf numFmtId="9" fontId="36" fillId="4" borderId="1" xfId="10" applyNumberFormat="1" applyFont="1" applyFill="1" applyAlignment="1">
      <alignment horizontal="left" vertical="top"/>
    </xf>
    <xf numFmtId="9" fontId="36" fillId="4" borderId="1" xfId="9" applyFont="1" applyFill="1" applyBorder="1" applyAlignment="1" applyProtection="1">
      <alignment horizontal="left" vertical="top"/>
    </xf>
    <xf numFmtId="0" fontId="44" fillId="21" borderId="12" xfId="2" applyFont="1" applyFill="1" applyBorder="1" applyAlignment="1">
      <alignment horizontal="left" vertical="top"/>
    </xf>
    <xf numFmtId="0" fontId="41" fillId="21" borderId="12" xfId="2" applyFont="1" applyFill="1" applyBorder="1" applyAlignment="1">
      <alignment horizontal="left" vertical="top"/>
    </xf>
    <xf numFmtId="0" fontId="34" fillId="21" borderId="12" xfId="2" applyFont="1" applyFill="1" applyBorder="1" applyAlignment="1">
      <alignment horizontal="left" vertical="top"/>
    </xf>
    <xf numFmtId="0" fontId="34" fillId="21" borderId="11" xfId="2" applyFont="1" applyFill="1" applyBorder="1" applyAlignment="1">
      <alignment horizontal="left" vertical="top"/>
    </xf>
    <xf numFmtId="0" fontId="47" fillId="4" borderId="1" xfId="2" applyFont="1" applyFill="1" applyAlignment="1">
      <alignment horizontal="left" vertical="top"/>
    </xf>
    <xf numFmtId="0" fontId="48" fillId="4" borderId="1" xfId="2" applyFont="1" applyFill="1" applyAlignment="1">
      <alignment horizontal="left" vertical="top"/>
    </xf>
    <xf numFmtId="0" fontId="35" fillId="4" borderId="4" xfId="2" applyFont="1" applyFill="1" applyBorder="1" applyAlignment="1">
      <alignment horizontal="left" vertical="top" wrapText="1"/>
    </xf>
    <xf numFmtId="0" fontId="34" fillId="2" borderId="7" xfId="2" applyFont="1" applyFill="1" applyBorder="1" applyAlignment="1">
      <alignment horizontal="left" vertical="top" wrapText="1"/>
    </xf>
    <xf numFmtId="0" fontId="38" fillId="10" borderId="3" xfId="2" applyFont="1" applyFill="1" applyBorder="1" applyAlignment="1">
      <alignment horizontal="left" vertical="center" wrapText="1"/>
    </xf>
    <xf numFmtId="0" fontId="39" fillId="11" borderId="19" xfId="8" applyFont="1" applyFill="1" applyBorder="1" applyAlignment="1">
      <alignment horizontal="left" vertical="top" wrapText="1"/>
    </xf>
    <xf numFmtId="0" fontId="39" fillId="9" borderId="64" xfId="2" applyFont="1" applyFill="1" applyBorder="1" applyAlignment="1">
      <alignment horizontal="left" vertical="top" wrapText="1"/>
    </xf>
    <xf numFmtId="0" fontId="34" fillId="12" borderId="42" xfId="2" applyFont="1" applyFill="1" applyBorder="1" applyAlignment="1">
      <alignment horizontal="left" vertical="top"/>
    </xf>
    <xf numFmtId="0" fontId="36" fillId="12" borderId="38" xfId="0" applyFont="1" applyFill="1" applyBorder="1" applyAlignment="1">
      <alignment horizontal="left" vertical="top" wrapText="1"/>
    </xf>
    <xf numFmtId="0" fontId="34" fillId="0" borderId="42" xfId="2" applyFont="1" applyBorder="1" applyAlignment="1">
      <alignment horizontal="left" vertical="top" wrapText="1"/>
    </xf>
    <xf numFmtId="0" fontId="34" fillId="7" borderId="14" xfId="2" applyFont="1" applyFill="1" applyBorder="1" applyAlignment="1">
      <alignment horizontal="left" vertical="top" wrapText="1"/>
    </xf>
    <xf numFmtId="0" fontId="34" fillId="7" borderId="39" xfId="2" applyFont="1" applyFill="1" applyBorder="1" applyAlignment="1">
      <alignment horizontal="left" vertical="top" wrapText="1"/>
    </xf>
    <xf numFmtId="9" fontId="45" fillId="2" borderId="41" xfId="3" applyFont="1" applyFill="1" applyBorder="1" applyAlignment="1" applyProtection="1">
      <alignment horizontal="left" vertical="top" wrapText="1"/>
    </xf>
    <xf numFmtId="0" fontId="45" fillId="2" borderId="33" xfId="3" applyNumberFormat="1" applyFont="1" applyFill="1" applyBorder="1" applyAlignment="1" applyProtection="1">
      <alignment horizontal="left" vertical="top" wrapText="1"/>
    </xf>
    <xf numFmtId="0" fontId="34" fillId="12" borderId="46" xfId="2" applyFont="1" applyFill="1" applyBorder="1" applyAlignment="1">
      <alignment horizontal="left" vertical="top"/>
    </xf>
    <xf numFmtId="0" fontId="34" fillId="0" borderId="46" xfId="2" applyFont="1" applyBorder="1" applyAlignment="1">
      <alignment horizontal="left" vertical="top" wrapText="1"/>
    </xf>
    <xf numFmtId="0" fontId="34" fillId="0" borderId="47" xfId="2" applyFont="1" applyBorder="1" applyAlignment="1">
      <alignment horizontal="left" vertical="top" wrapText="1"/>
    </xf>
    <xf numFmtId="0" fontId="45" fillId="2" borderId="50" xfId="0" applyFont="1" applyFill="1" applyBorder="1" applyAlignment="1">
      <alignment horizontal="left" vertical="top" wrapText="1"/>
    </xf>
    <xf numFmtId="0" fontId="34" fillId="7" borderId="42" xfId="2" applyFont="1" applyFill="1" applyBorder="1" applyAlignment="1">
      <alignment horizontal="left" vertical="top" wrapText="1"/>
    </xf>
    <xf numFmtId="9" fontId="45" fillId="2" borderId="18" xfId="3" applyFont="1" applyFill="1" applyBorder="1" applyAlignment="1" applyProtection="1">
      <alignment horizontal="left" vertical="top" wrapText="1"/>
    </xf>
    <xf numFmtId="0" fontId="34" fillId="2" borderId="34" xfId="3" applyNumberFormat="1" applyFont="1" applyFill="1" applyBorder="1" applyAlignment="1" applyProtection="1">
      <alignment horizontal="left" vertical="top" wrapText="1"/>
    </xf>
    <xf numFmtId="0" fontId="34" fillId="2" borderId="33" xfId="3" applyNumberFormat="1" applyFont="1" applyFill="1" applyBorder="1" applyAlignment="1" applyProtection="1">
      <alignment horizontal="left" vertical="top" wrapText="1"/>
    </xf>
    <xf numFmtId="0" fontId="34" fillId="7" borderId="47" xfId="2" applyFont="1" applyFill="1" applyBorder="1" applyAlignment="1">
      <alignment horizontal="left" vertical="top" wrapText="1"/>
    </xf>
    <xf numFmtId="0" fontId="45" fillId="2" borderId="34" xfId="3" applyNumberFormat="1" applyFont="1" applyFill="1" applyBorder="1" applyAlignment="1" applyProtection="1">
      <alignment horizontal="left" vertical="top" wrapText="1"/>
    </xf>
    <xf numFmtId="0" fontId="34" fillId="12" borderId="43" xfId="2" applyFont="1" applyFill="1" applyBorder="1" applyAlignment="1">
      <alignment horizontal="left" vertical="top"/>
    </xf>
    <xf numFmtId="0" fontId="45" fillId="12" borderId="51" xfId="0" applyFont="1" applyFill="1" applyBorder="1" applyAlignment="1">
      <alignment horizontal="left" vertical="top" wrapText="1"/>
    </xf>
    <xf numFmtId="0" fontId="34" fillId="0" borderId="43" xfId="2" applyFont="1" applyBorder="1" applyAlignment="1">
      <alignment horizontal="left" vertical="top" wrapText="1"/>
    </xf>
    <xf numFmtId="0" fontId="34" fillId="7" borderId="44" xfId="2" applyFont="1" applyFill="1" applyBorder="1" applyAlignment="1">
      <alignment horizontal="left" vertical="top" wrapText="1"/>
    </xf>
    <xf numFmtId="0" fontId="34" fillId="7" borderId="43" xfId="2" applyFont="1" applyFill="1" applyBorder="1" applyAlignment="1">
      <alignment horizontal="left" vertical="top" wrapText="1"/>
    </xf>
    <xf numFmtId="9" fontId="34" fillId="2" borderId="45" xfId="3" applyFont="1" applyFill="1" applyBorder="1" applyAlignment="1" applyProtection="1">
      <alignment horizontal="left" vertical="top" wrapText="1"/>
    </xf>
    <xf numFmtId="0" fontId="34" fillId="2" borderId="30" xfId="3" applyNumberFormat="1" applyFont="1" applyFill="1" applyBorder="1" applyAlignment="1" applyProtection="1">
      <alignment horizontal="left" vertical="top" wrapText="1"/>
    </xf>
    <xf numFmtId="0" fontId="34" fillId="4" borderId="3" xfId="2" applyFont="1" applyFill="1" applyBorder="1" applyAlignment="1">
      <alignment horizontal="left" vertical="top"/>
    </xf>
    <xf numFmtId="0" fontId="34" fillId="4" borderId="3" xfId="2" applyFont="1" applyFill="1" applyBorder="1" applyAlignment="1">
      <alignment horizontal="left" vertical="top" wrapText="1"/>
    </xf>
    <xf numFmtId="0" fontId="34" fillId="4" borderId="6" xfId="2" applyFont="1" applyFill="1" applyBorder="1" applyAlignment="1">
      <alignment horizontal="left" vertical="top" wrapText="1"/>
    </xf>
    <xf numFmtId="0" fontId="45" fillId="4" borderId="6" xfId="0" applyFont="1" applyFill="1" applyBorder="1" applyAlignment="1">
      <alignment horizontal="left" vertical="top" wrapText="1"/>
    </xf>
    <xf numFmtId="9" fontId="34" fillId="4" borderId="6" xfId="3" applyFont="1" applyFill="1" applyBorder="1" applyAlignment="1" applyProtection="1">
      <alignment horizontal="left" vertical="top" wrapText="1"/>
    </xf>
    <xf numFmtId="0" fontId="34" fillId="4" borderId="6" xfId="2" quotePrefix="1" applyFont="1" applyFill="1" applyBorder="1" applyAlignment="1">
      <alignment horizontal="left" vertical="top"/>
    </xf>
    <xf numFmtId="9" fontId="45" fillId="4" borderId="6" xfId="3" applyFont="1" applyFill="1" applyBorder="1" applyAlignment="1" applyProtection="1">
      <alignment horizontal="left" vertical="top" wrapText="1"/>
    </xf>
    <xf numFmtId="0" fontId="43" fillId="2" borderId="8" xfId="2" applyFont="1" applyFill="1" applyBorder="1" applyAlignment="1">
      <alignment horizontal="left" vertical="center"/>
    </xf>
    <xf numFmtId="0" fontId="43" fillId="2" borderId="1" xfId="2" applyFont="1" applyFill="1" applyAlignment="1">
      <alignment horizontal="left" vertical="center" wrapText="1"/>
    </xf>
    <xf numFmtId="0" fontId="41" fillId="5" borderId="5" xfId="2" applyFont="1" applyFill="1" applyBorder="1" applyAlignment="1">
      <alignment horizontal="left" vertical="center"/>
    </xf>
    <xf numFmtId="0" fontId="41" fillId="5" borderId="6" xfId="2" applyFont="1" applyFill="1" applyBorder="1" applyAlignment="1">
      <alignment horizontal="left" vertical="center"/>
    </xf>
    <xf numFmtId="0" fontId="41" fillId="5" borderId="7" xfId="2" applyFont="1" applyFill="1" applyBorder="1" applyAlignment="1">
      <alignment horizontal="left" vertical="center"/>
    </xf>
    <xf numFmtId="0" fontId="41" fillId="10" borderId="1" xfId="2" applyFont="1" applyFill="1" applyAlignment="1">
      <alignment horizontal="left" vertical="center"/>
    </xf>
    <xf numFmtId="0" fontId="41" fillId="10" borderId="1" xfId="2" applyFont="1" applyFill="1" applyAlignment="1">
      <alignment horizontal="left" vertical="center" wrapText="1"/>
    </xf>
    <xf numFmtId="0" fontId="38" fillId="10" borderId="1" xfId="2" applyFont="1" applyFill="1" applyAlignment="1">
      <alignment horizontal="left" vertical="center" wrapText="1"/>
    </xf>
    <xf numFmtId="0" fontId="34" fillId="7" borderId="46" xfId="2" applyFont="1" applyFill="1" applyBorder="1" applyAlignment="1">
      <alignment horizontal="left" vertical="top" wrapText="1"/>
    </xf>
    <xf numFmtId="9" fontId="45" fillId="2" borderId="38" xfId="3" applyFont="1" applyFill="1" applyBorder="1" applyAlignment="1" applyProtection="1">
      <alignment horizontal="left" vertical="top" wrapText="1"/>
    </xf>
    <xf numFmtId="0" fontId="34" fillId="12" borderId="51" xfId="2" applyFont="1" applyFill="1" applyBorder="1" applyAlignment="1">
      <alignment horizontal="left" vertical="top" wrapText="1"/>
    </xf>
    <xf numFmtId="9" fontId="45" fillId="2" borderId="51" xfId="3" applyFont="1" applyFill="1" applyBorder="1" applyAlignment="1" applyProtection="1">
      <alignment horizontal="left" vertical="top" wrapText="1"/>
    </xf>
    <xf numFmtId="0" fontId="45" fillId="2" borderId="30" xfId="3" applyNumberFormat="1" applyFont="1" applyFill="1" applyBorder="1" applyAlignment="1" applyProtection="1">
      <alignment horizontal="left" vertical="top" wrapText="1"/>
    </xf>
    <xf numFmtId="0" fontId="44" fillId="3" borderId="12" xfId="2" applyFont="1" applyFill="1" applyBorder="1" applyAlignment="1">
      <alignment horizontal="left" vertical="top"/>
    </xf>
    <xf numFmtId="0" fontId="41" fillId="3" borderId="12" xfId="2" applyFont="1" applyFill="1" applyBorder="1" applyAlignment="1">
      <alignment horizontal="left" vertical="top"/>
    </xf>
    <xf numFmtId="0" fontId="34" fillId="3" borderId="12" xfId="2" applyFont="1" applyFill="1" applyBorder="1" applyAlignment="1">
      <alignment horizontal="left" vertical="top"/>
    </xf>
    <xf numFmtId="0" fontId="34" fillId="3" borderId="11" xfId="2" applyFont="1" applyFill="1" applyBorder="1" applyAlignment="1">
      <alignment horizontal="left" vertical="top"/>
    </xf>
    <xf numFmtId="0" fontId="35" fillId="2" borderId="19" xfId="2" applyFont="1" applyFill="1" applyBorder="1" applyAlignment="1">
      <alignment horizontal="left" vertical="top" wrapText="1"/>
    </xf>
    <xf numFmtId="0" fontId="35" fillId="2" borderId="20" xfId="2" applyFont="1" applyFill="1" applyBorder="1" applyAlignment="1">
      <alignment horizontal="left" vertical="top" wrapText="1"/>
    </xf>
    <xf numFmtId="0" fontId="35" fillId="2" borderId="64" xfId="2" applyFont="1" applyFill="1" applyBorder="1" applyAlignment="1">
      <alignment horizontal="left" vertical="top" wrapText="1"/>
    </xf>
    <xf numFmtId="0" fontId="35" fillId="2" borderId="4" xfId="2" applyFont="1" applyFill="1" applyBorder="1" applyAlignment="1">
      <alignment horizontal="left" vertical="top" wrapText="1"/>
    </xf>
    <xf numFmtId="0" fontId="34" fillId="4" borderId="39" xfId="2" applyFont="1" applyFill="1" applyBorder="1" applyAlignment="1">
      <alignment horizontal="left" vertical="top" wrapText="1"/>
    </xf>
    <xf numFmtId="0" fontId="34" fillId="4" borderId="40" xfId="2" applyFont="1" applyFill="1" applyBorder="1" applyAlignment="1">
      <alignment horizontal="left" vertical="top" wrapText="1"/>
    </xf>
    <xf numFmtId="0" fontId="34" fillId="4" borderId="54" xfId="2" applyFont="1" applyFill="1" applyBorder="1" applyAlignment="1">
      <alignment horizontal="left" vertical="top" wrapText="1"/>
    </xf>
    <xf numFmtId="0" fontId="34" fillId="4" borderId="21" xfId="2" applyFont="1" applyFill="1" applyBorder="1" applyAlignment="1">
      <alignment horizontal="left" vertical="top" wrapText="1"/>
    </xf>
    <xf numFmtId="0" fontId="34" fillId="4" borderId="43" xfId="2" applyFont="1" applyFill="1" applyBorder="1" applyAlignment="1">
      <alignment horizontal="left" vertical="top" wrapText="1"/>
    </xf>
    <xf numFmtId="0" fontId="34" fillId="4" borderId="44" xfId="2" applyFont="1" applyFill="1" applyBorder="1" applyAlignment="1">
      <alignment horizontal="left" vertical="top" wrapText="1"/>
    </xf>
    <xf numFmtId="0" fontId="34" fillId="4" borderId="51" xfId="2" applyFont="1" applyFill="1" applyBorder="1" applyAlignment="1">
      <alignment horizontal="left" vertical="top" wrapText="1"/>
    </xf>
    <xf numFmtId="0" fontId="34" fillId="4" borderId="53" xfId="2" applyFont="1" applyFill="1" applyBorder="1" applyAlignment="1">
      <alignment horizontal="left" vertical="top" wrapText="1"/>
    </xf>
    <xf numFmtId="0" fontId="34" fillId="2" borderId="10" xfId="2" applyFont="1" applyFill="1" applyBorder="1" applyAlignment="1">
      <alignment horizontal="left" vertical="top" wrapText="1"/>
    </xf>
    <xf numFmtId="0" fontId="34" fillId="2" borderId="51" xfId="2" applyFont="1" applyFill="1" applyBorder="1" applyAlignment="1">
      <alignment horizontal="left" vertical="top" wrapText="1"/>
    </xf>
    <xf numFmtId="0" fontId="34" fillId="2" borderId="53" xfId="2" applyFont="1" applyFill="1" applyBorder="1" applyAlignment="1">
      <alignment horizontal="left" vertical="top" wrapText="1"/>
    </xf>
    <xf numFmtId="0" fontId="39" fillId="9" borderId="17" xfId="2" applyFont="1" applyFill="1" applyBorder="1" applyAlignment="1">
      <alignment horizontal="left" vertical="top" wrapText="1"/>
    </xf>
    <xf numFmtId="0" fontId="34" fillId="12" borderId="74" xfId="2" applyFont="1" applyFill="1" applyBorder="1" applyAlignment="1">
      <alignment horizontal="left" vertical="top"/>
    </xf>
    <xf numFmtId="0" fontId="34" fillId="12" borderId="40" xfId="2" applyFont="1" applyFill="1" applyBorder="1" applyAlignment="1">
      <alignment horizontal="left" vertical="top" wrapText="1"/>
    </xf>
    <xf numFmtId="0" fontId="34" fillId="12" borderId="41" xfId="2" applyFont="1" applyFill="1" applyBorder="1" applyAlignment="1">
      <alignment horizontal="left" vertical="top" wrapText="1"/>
    </xf>
    <xf numFmtId="0" fontId="34" fillId="12" borderId="39" xfId="2" applyFont="1" applyFill="1" applyBorder="1" applyAlignment="1">
      <alignment horizontal="left" vertical="top" wrapText="1"/>
    </xf>
    <xf numFmtId="0" fontId="45" fillId="12" borderId="54" xfId="0" applyFont="1" applyFill="1" applyBorder="1" applyAlignment="1">
      <alignment horizontal="left" vertical="top" wrapText="1"/>
    </xf>
    <xf numFmtId="0" fontId="34" fillId="0" borderId="39" xfId="2" applyFont="1" applyBorder="1" applyAlignment="1" applyProtection="1">
      <alignment horizontal="left" vertical="top" wrapText="1"/>
      <protection locked="0"/>
    </xf>
    <xf numFmtId="0" fontId="34" fillId="2" borderId="40" xfId="2" applyFont="1" applyFill="1" applyBorder="1" applyAlignment="1">
      <alignment horizontal="left" vertical="top" wrapText="1"/>
    </xf>
    <xf numFmtId="9" fontId="34" fillId="2" borderId="40" xfId="3" applyFont="1" applyFill="1" applyBorder="1" applyAlignment="1" applyProtection="1">
      <alignment horizontal="left" vertical="top" wrapText="1"/>
    </xf>
    <xf numFmtId="0" fontId="34" fillId="7" borderId="40" xfId="2" applyFont="1" applyFill="1" applyBorder="1" applyAlignment="1" applyProtection="1">
      <alignment horizontal="left" vertical="top" wrapText="1"/>
      <protection locked="0"/>
    </xf>
    <xf numFmtId="0" fontId="34" fillId="0" borderId="40" xfId="2" applyFont="1" applyBorder="1" applyAlignment="1" applyProtection="1">
      <alignment horizontal="left" vertical="top" wrapText="1"/>
      <protection locked="0"/>
    </xf>
    <xf numFmtId="0" fontId="45" fillId="2" borderId="41" xfId="0" applyFont="1" applyFill="1" applyBorder="1" applyAlignment="1">
      <alignment horizontal="left" vertical="top" wrapText="1"/>
    </xf>
    <xf numFmtId="0" fontId="34" fillId="7" borderId="39" xfId="2" applyFont="1" applyFill="1" applyBorder="1" applyAlignment="1" applyProtection="1">
      <alignment horizontal="left" vertical="top" wrapText="1"/>
      <protection locked="0"/>
    </xf>
    <xf numFmtId="0" fontId="34" fillId="0" borderId="40" xfId="2" quotePrefix="1" applyFont="1" applyBorder="1" applyAlignment="1" applyProtection="1">
      <alignment horizontal="left" vertical="top" wrapText="1"/>
      <protection locked="0"/>
    </xf>
    <xf numFmtId="0" fontId="34" fillId="7" borderId="14" xfId="2" quotePrefix="1" applyFont="1" applyFill="1" applyBorder="1" applyAlignment="1" applyProtection="1">
      <alignment horizontal="left" vertical="top" wrapText="1"/>
      <protection locked="0"/>
    </xf>
    <xf numFmtId="0" fontId="34" fillId="7" borderId="42" xfId="2" applyFont="1" applyFill="1" applyBorder="1" applyAlignment="1" applyProtection="1">
      <alignment horizontal="left" vertical="top" wrapText="1"/>
      <protection locked="0"/>
    </xf>
    <xf numFmtId="0" fontId="34" fillId="12" borderId="49" xfId="2" applyFont="1" applyFill="1" applyBorder="1" applyAlignment="1">
      <alignment horizontal="left" vertical="top"/>
    </xf>
    <xf numFmtId="0" fontId="34" fillId="7" borderId="44" xfId="2" quotePrefix="1" applyFont="1" applyFill="1" applyBorder="1" applyAlignment="1" applyProtection="1">
      <alignment horizontal="left" vertical="top" wrapText="1"/>
      <protection locked="0"/>
    </xf>
    <xf numFmtId="0" fontId="39" fillId="9" borderId="36" xfId="2" applyFont="1" applyFill="1" applyBorder="1" applyAlignment="1">
      <alignment horizontal="left" vertical="top" wrapText="1"/>
    </xf>
    <xf numFmtId="9" fontId="34" fillId="2" borderId="54" xfId="3" applyFont="1" applyFill="1" applyBorder="1" applyAlignment="1" applyProtection="1">
      <alignment horizontal="left" vertical="top" wrapText="1"/>
    </xf>
    <xf numFmtId="9" fontId="34" fillId="2" borderId="35" xfId="3" applyFont="1" applyFill="1" applyBorder="1" applyAlignment="1" applyProtection="1">
      <alignment horizontal="left" vertical="top" wrapText="1"/>
      <protection locked="0"/>
    </xf>
    <xf numFmtId="0" fontId="34" fillId="4" borderId="1" xfId="0" applyFont="1" applyFill="1" applyBorder="1"/>
    <xf numFmtId="0" fontId="34" fillId="0" borderId="0" xfId="0" applyFont="1"/>
    <xf numFmtId="0" fontId="49" fillId="0" borderId="1" xfId="0" applyFont="1" applyBorder="1" applyAlignment="1">
      <alignment horizontal="left" vertical="center" wrapText="1"/>
    </xf>
    <xf numFmtId="0" fontId="45" fillId="0" borderId="1" xfId="0" applyFont="1" applyBorder="1" applyAlignment="1">
      <alignment horizontal="left" vertical="center" wrapText="1"/>
    </xf>
    <xf numFmtId="0" fontId="34" fillId="0" borderId="1" xfId="0" applyFont="1" applyBorder="1" applyAlignment="1">
      <alignment horizontal="left" vertical="center" wrapText="1"/>
    </xf>
    <xf numFmtId="0" fontId="34" fillId="4" borderId="1" xfId="0" applyFont="1" applyFill="1" applyBorder="1" applyAlignment="1">
      <alignment vertical="top" wrapText="1"/>
    </xf>
    <xf numFmtId="0" fontId="44" fillId="22" borderId="12" xfId="2" applyFont="1" applyFill="1" applyBorder="1" applyAlignment="1">
      <alignment horizontal="left" vertical="top"/>
    </xf>
    <xf numFmtId="0" fontId="41" fillId="22" borderId="12" xfId="2" applyFont="1" applyFill="1" applyBorder="1" applyAlignment="1">
      <alignment horizontal="left" vertical="top"/>
    </xf>
    <xf numFmtId="0" fontId="34" fillId="22" borderId="12" xfId="2" applyFont="1" applyFill="1" applyBorder="1" applyAlignment="1">
      <alignment horizontal="left" vertical="top"/>
    </xf>
    <xf numFmtId="0" fontId="34" fillId="22" borderId="11" xfId="2" applyFont="1" applyFill="1" applyBorder="1" applyAlignment="1">
      <alignment horizontal="left" vertical="top"/>
    </xf>
    <xf numFmtId="0" fontId="34" fillId="4" borderId="52" xfId="2" applyFont="1" applyFill="1" applyBorder="1" applyAlignment="1">
      <alignment horizontal="left" vertical="top" wrapText="1"/>
    </xf>
    <xf numFmtId="0" fontId="34" fillId="4" borderId="42" xfId="2" applyFont="1" applyFill="1" applyBorder="1" applyAlignment="1">
      <alignment horizontal="left" vertical="top" wrapText="1"/>
    </xf>
    <xf numFmtId="0" fontId="34" fillId="4" borderId="14" xfId="2" applyFont="1" applyFill="1" applyBorder="1" applyAlignment="1">
      <alignment horizontal="left" vertical="top" wrapText="1"/>
    </xf>
    <xf numFmtId="0" fontId="34" fillId="4" borderId="38" xfId="2" applyFont="1" applyFill="1" applyBorder="1" applyAlignment="1">
      <alignment horizontal="left" vertical="top" wrapText="1"/>
    </xf>
    <xf numFmtId="0" fontId="34" fillId="4" borderId="29" xfId="2" applyFont="1" applyFill="1" applyBorder="1" applyAlignment="1">
      <alignment horizontal="left" vertical="top" wrapText="1"/>
    </xf>
    <xf numFmtId="0" fontId="34" fillId="19" borderId="1" xfId="2" applyFont="1" applyFill="1" applyAlignment="1">
      <alignment horizontal="left" vertical="top"/>
    </xf>
    <xf numFmtId="0" fontId="38" fillId="4" borderId="27" xfId="2" applyFont="1" applyFill="1" applyBorder="1" applyAlignment="1">
      <alignment horizontal="left" vertical="top" wrapText="1"/>
    </xf>
    <xf numFmtId="0" fontId="34" fillId="4" borderId="76" xfId="2" applyFont="1" applyFill="1" applyBorder="1" applyAlignment="1">
      <alignment horizontal="left" vertical="top" wrapText="1"/>
    </xf>
    <xf numFmtId="0" fontId="40" fillId="2" borderId="36" xfId="2" applyFont="1" applyFill="1" applyBorder="1" applyAlignment="1">
      <alignment horizontal="left" vertical="top"/>
    </xf>
    <xf numFmtId="0" fontId="41" fillId="10" borderId="2" xfId="2" applyFont="1" applyFill="1" applyBorder="1" applyAlignment="1">
      <alignment horizontal="left" vertical="center"/>
    </xf>
    <xf numFmtId="0" fontId="41" fillId="10" borderId="13" xfId="2" applyFont="1" applyFill="1" applyBorder="1" applyAlignment="1">
      <alignment horizontal="left" vertical="center"/>
    </xf>
    <xf numFmtId="0" fontId="39" fillId="13" borderId="19" xfId="2" applyFont="1" applyFill="1" applyBorder="1" applyAlignment="1">
      <alignment horizontal="left" vertical="top" wrapText="1"/>
    </xf>
    <xf numFmtId="0" fontId="39" fillId="13" borderId="73" xfId="2" applyFont="1" applyFill="1" applyBorder="1" applyAlignment="1">
      <alignment horizontal="left" vertical="top" wrapText="1"/>
    </xf>
    <xf numFmtId="0" fontId="39" fillId="13" borderId="20" xfId="2" applyFont="1" applyFill="1" applyBorder="1" applyAlignment="1">
      <alignment horizontal="left" vertical="top" wrapText="1"/>
    </xf>
    <xf numFmtId="0" fontId="39" fillId="13" borderId="25" xfId="2" applyFont="1" applyFill="1" applyBorder="1" applyAlignment="1">
      <alignment horizontal="left" vertical="top" wrapText="1"/>
    </xf>
    <xf numFmtId="0" fontId="39" fillId="13" borderId="64" xfId="2" applyFont="1" applyFill="1" applyBorder="1" applyAlignment="1">
      <alignment horizontal="left" vertical="top" wrapText="1"/>
    </xf>
    <xf numFmtId="0" fontId="34" fillId="2" borderId="12" xfId="2" applyFont="1" applyFill="1" applyBorder="1" applyAlignment="1">
      <alignment horizontal="left" vertical="top"/>
    </xf>
    <xf numFmtId="0" fontId="39" fillId="11" borderId="64" xfId="8" applyFont="1" applyFill="1" applyBorder="1" applyAlignment="1">
      <alignment horizontal="left" vertical="top" wrapText="1"/>
    </xf>
    <xf numFmtId="0" fontId="39" fillId="9" borderId="13" xfId="2" applyFont="1" applyFill="1" applyBorder="1" applyAlignment="1">
      <alignment horizontal="left" vertical="top" wrapText="1"/>
    </xf>
    <xf numFmtId="0" fontId="34" fillId="12" borderId="40" xfId="2" applyFont="1" applyFill="1" applyBorder="1" applyAlignment="1">
      <alignment horizontal="left" vertical="top"/>
    </xf>
    <xf numFmtId="0" fontId="34" fillId="12" borderId="54" xfId="2" applyFont="1" applyFill="1" applyBorder="1" applyAlignment="1">
      <alignment horizontal="left" vertical="top" wrapText="1"/>
    </xf>
    <xf numFmtId="0" fontId="34" fillId="0" borderId="74" xfId="2" applyFont="1" applyBorder="1" applyAlignment="1" applyProtection="1">
      <alignment horizontal="left" vertical="top" wrapText="1"/>
      <protection locked="0"/>
    </xf>
    <xf numFmtId="0" fontId="34" fillId="2" borderId="21" xfId="3" applyNumberFormat="1" applyFont="1" applyFill="1" applyBorder="1" applyAlignment="1" applyProtection="1">
      <alignment horizontal="left" vertical="top" wrapText="1"/>
      <protection locked="0"/>
    </xf>
    <xf numFmtId="0" fontId="34" fillId="12" borderId="14" xfId="2" applyFont="1" applyFill="1" applyBorder="1" applyAlignment="1">
      <alignment horizontal="left" vertical="top"/>
    </xf>
    <xf numFmtId="0" fontId="34" fillId="0" borderId="66" xfId="2" applyFont="1" applyBorder="1" applyAlignment="1" applyProtection="1">
      <alignment horizontal="left" vertical="top" wrapText="1"/>
      <protection locked="0"/>
    </xf>
    <xf numFmtId="0" fontId="34" fillId="2" borderId="29" xfId="3" applyNumberFormat="1" applyFont="1" applyFill="1" applyBorder="1" applyAlignment="1" applyProtection="1">
      <alignment horizontal="left" vertical="top" wrapText="1"/>
      <protection locked="0"/>
    </xf>
    <xf numFmtId="0" fontId="34" fillId="12" borderId="38" xfId="2" applyFont="1" applyFill="1" applyBorder="1" applyAlignment="1">
      <alignment horizontal="left" vertical="top"/>
    </xf>
    <xf numFmtId="0" fontId="34" fillId="12" borderId="44" xfId="2" applyFont="1" applyFill="1" applyBorder="1" applyAlignment="1">
      <alignment horizontal="left" vertical="top"/>
    </xf>
    <xf numFmtId="0" fontId="34" fillId="0" borderId="67" xfId="2" applyFont="1" applyBorder="1" applyAlignment="1" applyProtection="1">
      <alignment horizontal="left" vertical="top" wrapText="1"/>
      <protection locked="0"/>
    </xf>
    <xf numFmtId="0" fontId="45" fillId="2" borderId="53" xfId="3" applyNumberFormat="1" applyFont="1" applyFill="1" applyBorder="1" applyAlignment="1" applyProtection="1">
      <alignment horizontal="left" vertical="top" wrapText="1"/>
      <protection locked="0"/>
    </xf>
    <xf numFmtId="0" fontId="34" fillId="2" borderId="41" xfId="3" applyNumberFormat="1" applyFont="1" applyFill="1" applyBorder="1" applyAlignment="1" applyProtection="1">
      <alignment horizontal="left" vertical="top" wrapText="1"/>
      <protection locked="0"/>
    </xf>
    <xf numFmtId="0" fontId="34" fillId="2" borderId="48" xfId="3" applyNumberFormat="1" applyFont="1" applyFill="1" applyBorder="1" applyAlignment="1" applyProtection="1">
      <alignment horizontal="left" vertical="top" wrapText="1"/>
      <protection locked="0"/>
    </xf>
    <xf numFmtId="0" fontId="34" fillId="2" borderId="18" xfId="3" applyNumberFormat="1" applyFont="1" applyFill="1" applyBorder="1" applyAlignment="1" applyProtection="1">
      <alignment horizontal="left" vertical="top" wrapText="1"/>
      <protection locked="0"/>
    </xf>
    <xf numFmtId="0" fontId="34" fillId="12" borderId="57" xfId="2" applyFont="1" applyFill="1" applyBorder="1" applyAlignment="1">
      <alignment horizontal="left" vertical="top" wrapText="1"/>
    </xf>
    <xf numFmtId="0" fontId="34" fillId="12" borderId="63" xfId="2" applyFont="1" applyFill="1" applyBorder="1" applyAlignment="1">
      <alignment horizontal="left" vertical="top"/>
    </xf>
    <xf numFmtId="0" fontId="45" fillId="12" borderId="56" xfId="0" applyFont="1" applyFill="1" applyBorder="1" applyAlignment="1">
      <alignment horizontal="left" vertical="top" wrapText="1"/>
    </xf>
    <xf numFmtId="0" fontId="34" fillId="0" borderId="62" xfId="2" applyFont="1" applyBorder="1" applyAlignment="1" applyProtection="1">
      <alignment horizontal="left" vertical="top" wrapText="1"/>
      <protection locked="0"/>
    </xf>
    <xf numFmtId="0" fontId="34" fillId="2" borderId="57" xfId="2" applyFont="1" applyFill="1" applyBorder="1" applyAlignment="1">
      <alignment horizontal="left" vertical="top" wrapText="1"/>
    </xf>
    <xf numFmtId="0" fontId="34" fillId="0" borderId="57" xfId="2" applyFont="1" applyBorder="1" applyAlignment="1" applyProtection="1">
      <alignment horizontal="left" vertical="top" wrapText="1"/>
      <protection locked="0"/>
    </xf>
    <xf numFmtId="0" fontId="45" fillId="2" borderId="63" xfId="0" applyFont="1" applyFill="1" applyBorder="1" applyAlignment="1">
      <alignment horizontal="left" vertical="top" wrapText="1"/>
    </xf>
    <xf numFmtId="0" fontId="34" fillId="2" borderId="63" xfId="3" applyNumberFormat="1" applyFont="1" applyFill="1" applyBorder="1" applyAlignment="1" applyProtection="1">
      <alignment horizontal="left" vertical="top" wrapText="1"/>
      <protection locked="0"/>
    </xf>
    <xf numFmtId="0" fontId="45" fillId="2" borderId="45" xfId="3" applyNumberFormat="1" applyFont="1" applyFill="1" applyBorder="1" applyAlignment="1" applyProtection="1">
      <alignment horizontal="left" vertical="top" wrapText="1"/>
      <protection locked="0"/>
    </xf>
    <xf numFmtId="0" fontId="45" fillId="0" borderId="1" xfId="0" applyFont="1" applyBorder="1" applyAlignment="1">
      <alignment vertical="top" wrapText="1"/>
    </xf>
    <xf numFmtId="0" fontId="45" fillId="4" borderId="1" xfId="0" applyFont="1" applyFill="1" applyBorder="1" applyAlignment="1">
      <alignment horizontal="left" vertical="center" wrapText="1"/>
    </xf>
    <xf numFmtId="9" fontId="34" fillId="14" borderId="1" xfId="10" applyNumberFormat="1" applyFont="1" applyFill="1" applyAlignment="1">
      <alignment horizontal="left" vertical="top"/>
    </xf>
    <xf numFmtId="9" fontId="34" fillId="14" borderId="1" xfId="9" applyFont="1" applyFill="1" applyBorder="1" applyAlignment="1" applyProtection="1">
      <alignment horizontal="left" vertical="top"/>
    </xf>
    <xf numFmtId="0" fontId="44" fillId="24" borderId="12" xfId="2" applyFont="1" applyFill="1" applyBorder="1" applyAlignment="1">
      <alignment horizontal="left" vertical="top"/>
    </xf>
    <xf numFmtId="0" fontId="41" fillId="24" borderId="12" xfId="2" applyFont="1" applyFill="1" applyBorder="1" applyAlignment="1">
      <alignment horizontal="left" vertical="top"/>
    </xf>
    <xf numFmtId="0" fontId="34" fillId="24" borderId="12" xfId="2" applyFont="1" applyFill="1" applyBorder="1" applyAlignment="1">
      <alignment horizontal="left" vertical="top"/>
    </xf>
    <xf numFmtId="0" fontId="34" fillId="24" borderId="11" xfId="2" applyFont="1" applyFill="1" applyBorder="1" applyAlignment="1">
      <alignment horizontal="left" vertical="top"/>
    </xf>
    <xf numFmtId="0" fontId="42" fillId="2" borderId="1" xfId="2" applyFont="1" applyFill="1" applyAlignment="1">
      <alignment horizontal="left" vertical="top"/>
    </xf>
    <xf numFmtId="0" fontId="34" fillId="2" borderId="5" xfId="2" applyFont="1" applyFill="1" applyBorder="1" applyAlignment="1">
      <alignment horizontal="left" vertical="top" wrapText="1"/>
    </xf>
    <xf numFmtId="0" fontId="34" fillId="2" borderId="61" xfId="2" applyFont="1" applyFill="1" applyBorder="1" applyAlignment="1">
      <alignment horizontal="left" vertical="top" wrapText="1"/>
    </xf>
    <xf numFmtId="0" fontId="34" fillId="2" borderId="60" xfId="2" applyFont="1" applyFill="1" applyBorder="1" applyAlignment="1">
      <alignment horizontal="left" vertical="top" wrapText="1"/>
    </xf>
    <xf numFmtId="0" fontId="34" fillId="2" borderId="3" xfId="2" applyFont="1" applyFill="1" applyBorder="1" applyAlignment="1">
      <alignment horizontal="left" vertical="top"/>
    </xf>
    <xf numFmtId="0" fontId="34" fillId="12" borderId="61" xfId="2" applyFont="1" applyFill="1" applyBorder="1" applyAlignment="1">
      <alignment horizontal="left" vertical="top" wrapText="1"/>
    </xf>
    <xf numFmtId="0" fontId="34" fillId="12" borderId="58" xfId="2" applyFont="1" applyFill="1" applyBorder="1" applyAlignment="1">
      <alignment horizontal="left" vertical="top" wrapText="1"/>
    </xf>
    <xf numFmtId="0" fontId="34" fillId="12" borderId="59" xfId="2" applyFont="1" applyFill="1" applyBorder="1" applyAlignment="1">
      <alignment horizontal="left" vertical="top" wrapText="1"/>
    </xf>
    <xf numFmtId="0" fontId="45" fillId="12" borderId="58" xfId="0" applyFont="1" applyFill="1" applyBorder="1" applyAlignment="1">
      <alignment horizontal="left" vertical="top" wrapText="1"/>
    </xf>
    <xf numFmtId="0" fontId="34" fillId="0" borderId="49" xfId="2" applyFont="1" applyBorder="1" applyAlignment="1" applyProtection="1">
      <alignment horizontal="left" vertical="top" wrapText="1"/>
      <protection locked="0"/>
    </xf>
    <xf numFmtId="0" fontId="34" fillId="7" borderId="60" xfId="2" applyFont="1" applyFill="1" applyBorder="1" applyAlignment="1" applyProtection="1">
      <alignment horizontal="left" vertical="top" wrapText="1"/>
      <protection locked="0"/>
    </xf>
    <xf numFmtId="0" fontId="45" fillId="2" borderId="58" xfId="0" applyFont="1" applyFill="1" applyBorder="1" applyAlignment="1">
      <alignment horizontal="left" vertical="top" wrapText="1"/>
    </xf>
    <xf numFmtId="0" fontId="34" fillId="7" borderId="15" xfId="2" applyFont="1" applyFill="1" applyBorder="1" applyAlignment="1" applyProtection="1">
      <alignment horizontal="left" vertical="top" wrapText="1"/>
      <protection locked="0"/>
    </xf>
    <xf numFmtId="9" fontId="34" fillId="2" borderId="11" xfId="3" applyFont="1" applyFill="1" applyBorder="1" applyAlignment="1" applyProtection="1">
      <alignment horizontal="left" vertical="top" wrapText="1"/>
      <protection locked="0"/>
    </xf>
    <xf numFmtId="9" fontId="45" fillId="2" borderId="40" xfId="3" applyFont="1" applyFill="1" applyBorder="1" applyAlignment="1" applyProtection="1">
      <alignment horizontal="left" vertical="top" wrapText="1"/>
    </xf>
    <xf numFmtId="0" fontId="50" fillId="7" borderId="40" xfId="2" applyFont="1" applyFill="1" applyBorder="1" applyAlignment="1" applyProtection="1">
      <alignment horizontal="left" vertical="top" wrapText="1"/>
      <protection locked="0"/>
    </xf>
    <xf numFmtId="0" fontId="34" fillId="19" borderId="40" xfId="2" applyFont="1" applyFill="1" applyBorder="1" applyAlignment="1" applyProtection="1">
      <alignment horizontal="left" vertical="top" wrapText="1"/>
      <protection locked="0"/>
    </xf>
    <xf numFmtId="9" fontId="45" fillId="2" borderId="47" xfId="3" applyFont="1" applyFill="1" applyBorder="1" applyAlignment="1" applyProtection="1">
      <alignment horizontal="left" vertical="top" wrapText="1"/>
    </xf>
    <xf numFmtId="0" fontId="50" fillId="7" borderId="14" xfId="2" applyFont="1" applyFill="1" applyBorder="1" applyAlignment="1" applyProtection="1">
      <alignment horizontal="left" vertical="top" wrapText="1"/>
      <protection locked="0"/>
    </xf>
    <xf numFmtId="0" fontId="34" fillId="19" borderId="14" xfId="2" applyFont="1" applyFill="1" applyBorder="1" applyAlignment="1" applyProtection="1">
      <alignment horizontal="left" vertical="top" wrapText="1"/>
      <protection locked="0"/>
    </xf>
    <xf numFmtId="9" fontId="34" fillId="2" borderId="48" xfId="3" applyFont="1" applyFill="1" applyBorder="1" applyAlignment="1" applyProtection="1">
      <alignment horizontal="left" vertical="top" wrapText="1"/>
      <protection locked="0"/>
    </xf>
    <xf numFmtId="0" fontId="34" fillId="12" borderId="62" xfId="2" applyFont="1" applyFill="1" applyBorder="1" applyAlignment="1">
      <alignment horizontal="left" vertical="top"/>
    </xf>
    <xf numFmtId="0" fontId="34" fillId="12" borderId="62" xfId="2" applyFont="1" applyFill="1" applyBorder="1" applyAlignment="1">
      <alignment horizontal="left" vertical="top" wrapText="1"/>
    </xf>
    <xf numFmtId="0" fontId="44" fillId="25" borderId="12" xfId="2" applyFont="1" applyFill="1" applyBorder="1" applyAlignment="1">
      <alignment horizontal="left" vertical="top"/>
    </xf>
    <xf numFmtId="0" fontId="41" fillId="25" borderId="12" xfId="2" applyFont="1" applyFill="1" applyBorder="1" applyAlignment="1">
      <alignment horizontal="left" vertical="top"/>
    </xf>
    <xf numFmtId="0" fontId="34" fillId="25" borderId="12" xfId="2" applyFont="1" applyFill="1" applyBorder="1" applyAlignment="1">
      <alignment horizontal="left" vertical="top"/>
    </xf>
    <xf numFmtId="0" fontId="34" fillId="25" borderId="11" xfId="2" applyFont="1" applyFill="1" applyBorder="1" applyAlignment="1">
      <alignment horizontal="left" vertical="top"/>
    </xf>
    <xf numFmtId="0" fontId="34" fillId="4" borderId="18" xfId="2" applyFont="1" applyFill="1" applyBorder="1" applyAlignment="1">
      <alignment horizontal="left" vertical="top" wrapText="1"/>
    </xf>
    <xf numFmtId="0" fontId="34" fillId="7" borderId="69" xfId="2" applyFont="1" applyFill="1" applyBorder="1" applyAlignment="1" applyProtection="1">
      <alignment horizontal="left" vertical="top" wrapText="1"/>
      <protection locked="0"/>
    </xf>
    <xf numFmtId="9" fontId="34" fillId="2" borderId="64" xfId="3" applyFont="1" applyFill="1" applyBorder="1" applyAlignment="1" applyProtection="1">
      <alignment horizontal="left" vertical="top" wrapText="1"/>
    </xf>
    <xf numFmtId="9" fontId="34" fillId="2" borderId="21" xfId="3" applyFont="1" applyFill="1" applyBorder="1" applyAlignment="1" applyProtection="1">
      <alignment horizontal="left" vertical="top" wrapText="1"/>
      <protection locked="0"/>
    </xf>
    <xf numFmtId="0" fontId="34" fillId="12" borderId="55" xfId="2" applyFont="1" applyFill="1" applyBorder="1" applyAlignment="1">
      <alignment horizontal="left" vertical="top" wrapText="1"/>
    </xf>
    <xf numFmtId="0" fontId="34" fillId="2" borderId="69" xfId="2" applyFont="1" applyFill="1" applyBorder="1" applyAlignment="1">
      <alignment horizontal="left" vertical="top"/>
    </xf>
    <xf numFmtId="9" fontId="34" fillId="2" borderId="29" xfId="3" applyFont="1" applyFill="1" applyBorder="1" applyAlignment="1" applyProtection="1">
      <alignment horizontal="left" vertical="top" wrapText="1"/>
      <protection locked="0"/>
    </xf>
    <xf numFmtId="0" fontId="34" fillId="0" borderId="78" xfId="2" applyFont="1" applyBorder="1" applyAlignment="1" applyProtection="1">
      <alignment horizontal="left" vertical="top" wrapText="1"/>
      <protection locked="0"/>
    </xf>
    <xf numFmtId="9" fontId="34" fillId="2" borderId="71" xfId="3" applyFont="1" applyFill="1" applyBorder="1" applyAlignment="1" applyProtection="1">
      <alignment horizontal="left" vertical="top" wrapText="1"/>
    </xf>
    <xf numFmtId="9" fontId="34" fillId="2" borderId="51" xfId="3" applyFont="1" applyFill="1" applyBorder="1" applyAlignment="1" applyProtection="1">
      <alignment horizontal="left" vertical="top" wrapText="1"/>
    </xf>
    <xf numFmtId="9" fontId="45" fillId="2" borderId="53" xfId="3" applyFont="1" applyFill="1" applyBorder="1" applyAlignment="1" applyProtection="1">
      <alignment horizontal="left" vertical="top" wrapText="1"/>
      <protection locked="0"/>
    </xf>
    <xf numFmtId="0" fontId="34" fillId="12" borderId="18" xfId="2" applyFont="1" applyFill="1" applyBorder="1" applyAlignment="1">
      <alignment horizontal="left" vertical="top" wrapText="1"/>
    </xf>
    <xf numFmtId="0" fontId="34" fillId="7" borderId="20" xfId="2" applyFont="1" applyFill="1" applyBorder="1" applyAlignment="1" applyProtection="1">
      <alignment horizontal="left" vertical="top" wrapText="1"/>
      <protection locked="0"/>
    </xf>
    <xf numFmtId="0" fontId="34" fillId="7" borderId="64" xfId="2" applyFont="1" applyFill="1" applyBorder="1" applyAlignment="1">
      <alignment horizontal="left" vertical="top" wrapText="1"/>
    </xf>
    <xf numFmtId="9" fontId="34" fillId="0" borderId="42" xfId="11" applyFont="1" applyFill="1" applyBorder="1" applyAlignment="1" applyProtection="1">
      <alignment horizontal="left" vertical="top" wrapText="1"/>
      <protection locked="0"/>
    </xf>
    <xf numFmtId="0" fontId="34" fillId="7" borderId="38" xfId="2" applyFont="1" applyFill="1" applyBorder="1" applyAlignment="1">
      <alignment horizontal="left" vertical="top" wrapText="1"/>
    </xf>
    <xf numFmtId="0" fontId="34" fillId="0" borderId="18" xfId="2" applyFont="1" applyBorder="1" applyAlignment="1" applyProtection="1">
      <alignment horizontal="left" vertical="top" wrapText="1"/>
      <protection locked="0"/>
    </xf>
    <xf numFmtId="9" fontId="34" fillId="0" borderId="43" xfId="11" applyFont="1" applyFill="1" applyBorder="1" applyAlignment="1" applyProtection="1">
      <alignment horizontal="left" vertical="top" wrapText="1"/>
      <protection locked="0"/>
    </xf>
    <xf numFmtId="0" fontId="45" fillId="2" borderId="54" xfId="0" applyFont="1" applyFill="1" applyBorder="1" applyAlignment="1">
      <alignment horizontal="left" vertical="top" wrapText="1"/>
    </xf>
    <xf numFmtId="0" fontId="34" fillId="2" borderId="50" xfId="2" applyFont="1" applyFill="1" applyBorder="1" applyAlignment="1">
      <alignment horizontal="left" vertical="top" wrapText="1"/>
    </xf>
    <xf numFmtId="0" fontId="45" fillId="2" borderId="56" xfId="0" applyFont="1" applyFill="1" applyBorder="1" applyAlignment="1">
      <alignment horizontal="left" vertical="top" wrapText="1"/>
    </xf>
    <xf numFmtId="9" fontId="34" fillId="2" borderId="77" xfId="3" applyFont="1" applyFill="1" applyBorder="1" applyAlignment="1" applyProtection="1">
      <alignment horizontal="left" vertical="top" wrapText="1"/>
      <protection locked="0"/>
    </xf>
    <xf numFmtId="9" fontId="34" fillId="2" borderId="30" xfId="3" applyFont="1" applyFill="1" applyBorder="1" applyAlignment="1" applyProtection="1">
      <alignment horizontal="left" vertical="top" wrapText="1"/>
      <protection locked="0"/>
    </xf>
    <xf numFmtId="0" fontId="45" fillId="15" borderId="1" xfId="0" applyFont="1" applyFill="1" applyBorder="1" applyAlignment="1">
      <alignment horizontal="left" vertical="top" wrapText="1"/>
    </xf>
    <xf numFmtId="0" fontId="44" fillId="20" borderId="12" xfId="2" applyFont="1" applyFill="1" applyBorder="1" applyAlignment="1">
      <alignment horizontal="left" vertical="top"/>
    </xf>
    <xf numFmtId="0" fontId="41" fillId="20" borderId="12" xfId="2" applyFont="1" applyFill="1" applyBorder="1" applyAlignment="1">
      <alignment horizontal="left" vertical="top"/>
    </xf>
    <xf numFmtId="0" fontId="34" fillId="20" borderId="12" xfId="2" applyFont="1" applyFill="1" applyBorder="1" applyAlignment="1">
      <alignment horizontal="left" vertical="top"/>
    </xf>
    <xf numFmtId="0" fontId="34" fillId="20" borderId="11" xfId="2" applyFont="1" applyFill="1" applyBorder="1" applyAlignment="1">
      <alignment horizontal="left" vertical="top"/>
    </xf>
    <xf numFmtId="0" fontId="35" fillId="4" borderId="46" xfId="2" applyFont="1" applyFill="1" applyBorder="1" applyAlignment="1">
      <alignment horizontal="left" vertical="top" wrapText="1"/>
    </xf>
    <xf numFmtId="0" fontId="35" fillId="4" borderId="47" xfId="2" applyFont="1" applyFill="1" applyBorder="1" applyAlignment="1">
      <alignment horizontal="left" vertical="top" wrapText="1"/>
    </xf>
    <xf numFmtId="0" fontId="35" fillId="4" borderId="50" xfId="2" applyFont="1" applyFill="1" applyBorder="1" applyAlignment="1">
      <alignment horizontal="left" vertical="top" wrapText="1"/>
    </xf>
    <xf numFmtId="0" fontId="35" fillId="0" borderId="41" xfId="2" applyFont="1" applyBorder="1" applyAlignment="1">
      <alignment horizontal="left" vertical="top" wrapText="1"/>
    </xf>
    <xf numFmtId="0" fontId="34" fillId="0" borderId="45" xfId="2" applyFont="1" applyBorder="1" applyAlignment="1">
      <alignment horizontal="left" vertical="top" wrapText="1"/>
    </xf>
    <xf numFmtId="0" fontId="43" fillId="2" borderId="10" xfId="2" applyFont="1" applyFill="1" applyBorder="1" applyAlignment="1">
      <alignment horizontal="left" vertical="center"/>
    </xf>
    <xf numFmtId="0" fontId="43" fillId="2" borderId="12" xfId="2" applyFont="1" applyFill="1" applyBorder="1" applyAlignment="1">
      <alignment horizontal="left" vertical="center" wrapText="1"/>
    </xf>
    <xf numFmtId="0" fontId="40" fillId="2" borderId="12" xfId="2" applyFont="1" applyFill="1" applyBorder="1" applyAlignment="1">
      <alignment horizontal="left" vertical="top"/>
    </xf>
    <xf numFmtId="0" fontId="39" fillId="13" borderId="39" xfId="2" applyFont="1" applyFill="1" applyBorder="1" applyAlignment="1">
      <alignment horizontal="left" vertical="top" wrapText="1"/>
    </xf>
    <xf numFmtId="0" fontId="39" fillId="13" borderId="54" xfId="2" applyFont="1" applyFill="1" applyBorder="1" applyAlignment="1">
      <alignment horizontal="left" vertical="top" wrapText="1"/>
    </xf>
    <xf numFmtId="0" fontId="39" fillId="13" borderId="68" xfId="2" applyFont="1" applyFill="1" applyBorder="1" applyAlignment="1">
      <alignment horizontal="left" vertical="top" wrapText="1"/>
    </xf>
    <xf numFmtId="0" fontId="42" fillId="2" borderId="69" xfId="2" applyFont="1" applyFill="1" applyBorder="1" applyAlignment="1">
      <alignment horizontal="left" vertical="top"/>
    </xf>
    <xf numFmtId="0" fontId="39" fillId="13" borderId="69" xfId="2" applyFont="1" applyFill="1" applyBorder="1" applyAlignment="1">
      <alignment horizontal="left" vertical="top" wrapText="1"/>
    </xf>
    <xf numFmtId="0" fontId="39" fillId="13" borderId="70" xfId="2" applyFont="1" applyFill="1" applyBorder="1" applyAlignment="1">
      <alignment horizontal="left" vertical="top" wrapText="1"/>
    </xf>
    <xf numFmtId="0" fontId="39" fillId="11" borderId="73" xfId="8" applyFont="1" applyFill="1" applyBorder="1" applyAlignment="1">
      <alignment horizontal="left" vertical="top" wrapText="1"/>
    </xf>
    <xf numFmtId="0" fontId="34" fillId="12" borderId="45" xfId="2" applyFont="1" applyFill="1" applyBorder="1" applyAlignment="1">
      <alignment horizontal="left" vertical="top" wrapText="1"/>
    </xf>
    <xf numFmtId="0" fontId="39" fillId="9" borderId="70" xfId="2" applyFont="1" applyFill="1" applyBorder="1" applyAlignment="1">
      <alignment horizontal="left" vertical="top" wrapText="1"/>
    </xf>
    <xf numFmtId="0" fontId="34" fillId="19" borderId="46" xfId="2" applyFont="1" applyFill="1" applyBorder="1" applyAlignment="1" applyProtection="1">
      <alignment horizontal="left" vertical="top" wrapText="1"/>
      <protection locked="0"/>
    </xf>
    <xf numFmtId="0" fontId="45" fillId="2" borderId="18" xfId="0" applyFont="1" applyFill="1" applyBorder="1" applyAlignment="1">
      <alignment vertical="top" wrapText="1"/>
    </xf>
    <xf numFmtId="0" fontId="34" fillId="12" borderId="65" xfId="2" applyFont="1" applyFill="1" applyBorder="1" applyAlignment="1">
      <alignment horizontal="left" vertical="top" wrapText="1"/>
    </xf>
    <xf numFmtId="0" fontId="34" fillId="0" borderId="72" xfId="2" applyFont="1" applyBorder="1" applyAlignment="1" applyProtection="1">
      <alignment horizontal="left" vertical="top" wrapText="1"/>
      <protection locked="0"/>
    </xf>
    <xf numFmtId="0" fontId="34" fillId="7" borderId="62" xfId="2" applyFont="1" applyFill="1" applyBorder="1" applyAlignment="1" applyProtection="1">
      <alignment horizontal="left" vertical="top" wrapText="1"/>
      <protection locked="0"/>
    </xf>
    <xf numFmtId="9" fontId="45" fillId="2" borderId="44" xfId="3" applyFont="1" applyFill="1" applyBorder="1" applyAlignment="1" applyProtection="1">
      <alignment horizontal="left" vertical="top" wrapText="1"/>
    </xf>
    <xf numFmtId="0" fontId="34" fillId="4" borderId="44" xfId="2" applyFont="1" applyFill="1" applyBorder="1" applyAlignment="1" applyProtection="1">
      <alignment horizontal="left" vertical="top" wrapText="1"/>
      <protection locked="0"/>
    </xf>
    <xf numFmtId="0" fontId="45" fillId="2" borderId="45" xfId="0" applyFont="1" applyFill="1" applyBorder="1" applyAlignment="1">
      <alignment vertical="top" wrapText="1"/>
    </xf>
    <xf numFmtId="0" fontId="44" fillId="26" borderId="12" xfId="2" applyFont="1" applyFill="1" applyBorder="1" applyAlignment="1">
      <alignment horizontal="left" vertical="top"/>
    </xf>
    <xf numFmtId="0" fontId="41" fillId="26" borderId="12" xfId="2" applyFont="1" applyFill="1" applyBorder="1" applyAlignment="1">
      <alignment horizontal="left" vertical="top"/>
    </xf>
    <xf numFmtId="0" fontId="34" fillId="26" borderId="12" xfId="2" applyFont="1" applyFill="1" applyBorder="1" applyAlignment="1">
      <alignment horizontal="left" vertical="top"/>
    </xf>
    <xf numFmtId="0" fontId="34" fillId="26" borderId="11" xfId="2" applyFont="1" applyFill="1" applyBorder="1" applyAlignment="1">
      <alignment horizontal="left" vertical="top"/>
    </xf>
    <xf numFmtId="0" fontId="34" fillId="2" borderId="41" xfId="2" applyFont="1" applyFill="1" applyBorder="1" applyAlignment="1">
      <alignment horizontal="left" vertical="top" wrapText="1"/>
    </xf>
    <xf numFmtId="0" fontId="34" fillId="12" borderId="51" xfId="2" applyFont="1" applyFill="1" applyBorder="1" applyAlignment="1">
      <alignment horizontal="left" vertical="top"/>
    </xf>
    <xf numFmtId="0" fontId="34" fillId="0" borderId="40" xfId="2" applyFont="1" applyBorder="1" applyAlignment="1">
      <alignment horizontal="left" vertical="top" wrapText="1"/>
    </xf>
    <xf numFmtId="0" fontId="34" fillId="7" borderId="66" xfId="2" applyFont="1" applyFill="1" applyBorder="1" applyAlignment="1" applyProtection="1">
      <alignment horizontal="left" vertical="top" wrapText="1"/>
      <protection locked="0"/>
    </xf>
    <xf numFmtId="0" fontId="34" fillId="7" borderId="67" xfId="2" applyFont="1" applyFill="1" applyBorder="1" applyAlignment="1" applyProtection="1">
      <alignment horizontal="left" vertical="top" wrapText="1"/>
      <protection locked="0"/>
    </xf>
    <xf numFmtId="0" fontId="45" fillId="2" borderId="10" xfId="2" applyFont="1" applyFill="1" applyBorder="1" applyAlignment="1">
      <alignment vertical="center" wrapText="1"/>
    </xf>
    <xf numFmtId="0" fontId="52" fillId="2" borderId="13" xfId="2" applyFont="1" applyFill="1" applyBorder="1" applyAlignment="1">
      <alignment horizontal="center" vertical="center" wrapText="1"/>
    </xf>
    <xf numFmtId="0" fontId="34" fillId="4" borderId="1" xfId="2" applyFont="1" applyFill="1"/>
    <xf numFmtId="0" fontId="53" fillId="14" borderId="10" xfId="2" applyFont="1" applyFill="1" applyBorder="1" applyAlignment="1">
      <alignment horizontal="left"/>
    </xf>
    <xf numFmtId="0" fontId="34" fillId="14" borderId="12" xfId="2" applyFont="1" applyFill="1" applyBorder="1"/>
    <xf numFmtId="0" fontId="35" fillId="14" borderId="12" xfId="2" applyFont="1" applyFill="1" applyBorder="1" applyAlignment="1">
      <alignment horizontal="left"/>
    </xf>
    <xf numFmtId="1" fontId="34" fillId="14" borderId="13" xfId="2" applyNumberFormat="1" applyFont="1" applyFill="1" applyBorder="1" applyAlignment="1">
      <alignment horizontal="left"/>
    </xf>
    <xf numFmtId="0" fontId="54" fillId="4" borderId="1" xfId="2" applyFont="1" applyFill="1"/>
    <xf numFmtId="0" fontId="34" fillId="14" borderId="36" xfId="2" applyFont="1" applyFill="1" applyBorder="1" applyAlignment="1">
      <alignment horizontal="left"/>
    </xf>
    <xf numFmtId="0" fontId="34" fillId="4" borderId="23" xfId="2" applyFont="1" applyFill="1" applyBorder="1" applyAlignment="1">
      <alignment horizontal="left"/>
    </xf>
    <xf numFmtId="0" fontId="34" fillId="4" borderId="34" xfId="2" quotePrefix="1" applyFont="1" applyFill="1" applyBorder="1" applyAlignment="1">
      <alignment horizontal="left"/>
    </xf>
    <xf numFmtId="0" fontId="36" fillId="4" borderId="1" xfId="2" applyFont="1" applyFill="1"/>
    <xf numFmtId="0" fontId="34" fillId="14" borderId="27" xfId="2" applyFont="1" applyFill="1" applyBorder="1" applyAlignment="1">
      <alignment horizontal="left"/>
    </xf>
    <xf numFmtId="0" fontId="34" fillId="4" borderId="28" xfId="2" applyFont="1" applyFill="1" applyBorder="1" applyAlignment="1">
      <alignment horizontal="left"/>
    </xf>
    <xf numFmtId="0" fontId="34" fillId="4" borderId="77" xfId="2" quotePrefix="1" applyFont="1" applyFill="1" applyBorder="1" applyAlignment="1">
      <alignment horizontal="left"/>
    </xf>
    <xf numFmtId="0" fontId="35" fillId="21" borderId="10" xfId="2" applyFont="1" applyFill="1" applyBorder="1" applyAlignment="1">
      <alignment horizontal="left"/>
    </xf>
    <xf numFmtId="0" fontId="34" fillId="21" borderId="12" xfId="2" applyFont="1" applyFill="1" applyBorder="1"/>
    <xf numFmtId="0" fontId="35" fillId="21" borderId="12" xfId="2" applyFont="1" applyFill="1" applyBorder="1" applyAlignment="1">
      <alignment horizontal="left"/>
    </xf>
    <xf numFmtId="1" fontId="34" fillId="21" borderId="13" xfId="2" applyNumberFormat="1" applyFont="1" applyFill="1" applyBorder="1" applyAlignment="1">
      <alignment horizontal="left"/>
    </xf>
    <xf numFmtId="0" fontId="34" fillId="21" borderId="27" xfId="2" applyFont="1" applyFill="1" applyBorder="1" applyAlignment="1">
      <alignment horizontal="left"/>
    </xf>
    <xf numFmtId="0" fontId="35" fillId="3" borderId="10" xfId="2" applyFont="1" applyFill="1" applyBorder="1" applyAlignment="1">
      <alignment horizontal="left"/>
    </xf>
    <xf numFmtId="0" fontId="35" fillId="3" borderId="12" xfId="2" applyFont="1" applyFill="1" applyBorder="1"/>
    <xf numFmtId="0" fontId="35" fillId="3" borderId="12" xfId="2" applyFont="1" applyFill="1" applyBorder="1" applyAlignment="1">
      <alignment horizontal="left"/>
    </xf>
    <xf numFmtId="0" fontId="34" fillId="3" borderId="13" xfId="2" applyFont="1" applyFill="1" applyBorder="1" applyAlignment="1">
      <alignment horizontal="left"/>
    </xf>
    <xf numFmtId="0" fontId="34" fillId="3" borderId="8" xfId="2" applyFont="1" applyFill="1" applyBorder="1" applyAlignment="1">
      <alignment horizontal="left"/>
    </xf>
    <xf numFmtId="0" fontId="34" fillId="4" borderId="22" xfId="2" applyFont="1" applyFill="1" applyBorder="1"/>
    <xf numFmtId="0" fontId="34" fillId="4" borderId="23" xfId="2" applyFont="1" applyFill="1" applyBorder="1"/>
    <xf numFmtId="0" fontId="34" fillId="4" borderId="5" xfId="2" applyFont="1" applyFill="1" applyBorder="1" applyAlignment="1">
      <alignment horizontal="left"/>
    </xf>
    <xf numFmtId="0" fontId="34" fillId="4" borderId="6" xfId="2" applyFont="1" applyFill="1" applyBorder="1" applyAlignment="1">
      <alignment horizontal="left"/>
    </xf>
    <xf numFmtId="0" fontId="35" fillId="22" borderId="36" xfId="2" applyFont="1" applyFill="1" applyBorder="1" applyAlignment="1">
      <alignment horizontal="left"/>
    </xf>
    <xf numFmtId="0" fontId="35" fillId="22" borderId="3" xfId="2" applyFont="1" applyFill="1" applyBorder="1"/>
    <xf numFmtId="0" fontId="35" fillId="22" borderId="3" xfId="2" applyFont="1" applyFill="1" applyBorder="1" applyAlignment="1">
      <alignment horizontal="left"/>
    </xf>
    <xf numFmtId="0" fontId="34" fillId="22" borderId="13" xfId="2" applyFont="1" applyFill="1" applyBorder="1" applyAlignment="1">
      <alignment horizontal="left"/>
    </xf>
    <xf numFmtId="0" fontId="35" fillId="22" borderId="2" xfId="2" applyFont="1" applyFill="1" applyBorder="1" applyAlignment="1">
      <alignment horizontal="left"/>
    </xf>
    <xf numFmtId="0" fontId="34" fillId="22" borderId="8" xfId="2" applyFont="1" applyFill="1" applyBorder="1" applyAlignment="1">
      <alignment horizontal="left"/>
    </xf>
    <xf numFmtId="0" fontId="34" fillId="4" borderId="33" xfId="2" quotePrefix="1" applyFont="1" applyFill="1" applyBorder="1" applyAlignment="1">
      <alignment horizontal="left"/>
    </xf>
    <xf numFmtId="0" fontId="34" fillId="22" borderId="5" xfId="2" applyFont="1" applyFill="1" applyBorder="1" applyAlignment="1">
      <alignment horizontal="left"/>
    </xf>
    <xf numFmtId="0" fontId="35" fillId="24" borderId="10" xfId="2" applyFont="1" applyFill="1" applyBorder="1" applyAlignment="1">
      <alignment horizontal="left"/>
    </xf>
    <xf numFmtId="0" fontId="35" fillId="24" borderId="12" xfId="2" applyFont="1" applyFill="1" applyBorder="1"/>
    <xf numFmtId="0" fontId="35" fillId="24" borderId="12" xfId="2" applyFont="1" applyFill="1" applyBorder="1" applyAlignment="1">
      <alignment horizontal="left"/>
    </xf>
    <xf numFmtId="0" fontId="34" fillId="24" borderId="13" xfId="2" applyFont="1" applyFill="1" applyBorder="1" applyAlignment="1">
      <alignment horizontal="left"/>
    </xf>
    <xf numFmtId="0" fontId="34" fillId="24" borderId="36" xfId="2" applyFont="1" applyFill="1" applyBorder="1" applyAlignment="1">
      <alignment horizontal="left"/>
    </xf>
    <xf numFmtId="0" fontId="34" fillId="24" borderId="27" xfId="2" applyFont="1" applyFill="1" applyBorder="1" applyAlignment="1">
      <alignment horizontal="left"/>
    </xf>
    <xf numFmtId="0" fontId="34" fillId="4" borderId="8" xfId="2" applyFont="1" applyFill="1" applyBorder="1"/>
    <xf numFmtId="0" fontId="42" fillId="4" borderId="1" xfId="2" applyFont="1" applyFill="1" applyAlignment="1">
      <alignment horizontal="left"/>
    </xf>
    <xf numFmtId="0" fontId="42" fillId="4" borderId="1" xfId="2" applyFont="1" applyFill="1"/>
    <xf numFmtId="0" fontId="53" fillId="25" borderId="10" xfId="2" applyFont="1" applyFill="1" applyBorder="1" applyAlignment="1">
      <alignment horizontal="left"/>
    </xf>
    <xf numFmtId="0" fontId="35" fillId="25" borderId="12" xfId="2" applyFont="1" applyFill="1" applyBorder="1"/>
    <xf numFmtId="0" fontId="35" fillId="25" borderId="12" xfId="2" applyFont="1" applyFill="1" applyBorder="1" applyAlignment="1">
      <alignment horizontal="left"/>
    </xf>
    <xf numFmtId="0" fontId="34" fillId="25" borderId="13" xfId="2" applyFont="1" applyFill="1" applyBorder="1" applyAlignment="1">
      <alignment horizontal="left"/>
    </xf>
    <xf numFmtId="0" fontId="34" fillId="25" borderId="27" xfId="2" applyFont="1" applyFill="1" applyBorder="1" applyAlignment="1">
      <alignment horizontal="left"/>
    </xf>
    <xf numFmtId="0" fontId="34" fillId="4" borderId="46" xfId="2" applyFont="1" applyFill="1" applyBorder="1" applyAlignment="1">
      <alignment horizontal="left" vertical="top"/>
    </xf>
    <xf numFmtId="0" fontId="34" fillId="4" borderId="40" xfId="2" applyFont="1" applyFill="1" applyBorder="1" applyAlignment="1">
      <alignment horizontal="left" vertical="top"/>
    </xf>
    <xf numFmtId="0" fontId="34" fillId="4" borderId="54" xfId="2" applyFont="1" applyFill="1" applyBorder="1" applyAlignment="1">
      <alignment horizontal="left"/>
    </xf>
    <xf numFmtId="0" fontId="34" fillId="4" borderId="42" xfId="2" applyFont="1" applyFill="1" applyBorder="1" applyAlignment="1">
      <alignment horizontal="left" vertical="top"/>
    </xf>
    <xf numFmtId="0" fontId="34" fillId="4" borderId="28" xfId="2" applyFont="1" applyFill="1" applyBorder="1" applyAlignment="1">
      <alignment vertical="top"/>
    </xf>
    <xf numFmtId="0" fontId="34" fillId="4" borderId="62" xfId="2" applyFont="1" applyFill="1" applyBorder="1" applyAlignment="1">
      <alignment horizontal="left" vertical="top"/>
    </xf>
    <xf numFmtId="0" fontId="34" fillId="4" borderId="31" xfId="2" applyFont="1" applyFill="1" applyBorder="1" applyAlignment="1">
      <alignment vertical="top"/>
    </xf>
    <xf numFmtId="0" fontId="53" fillId="20" borderId="10" xfId="2" applyFont="1" applyFill="1" applyBorder="1" applyAlignment="1">
      <alignment horizontal="left"/>
    </xf>
    <xf numFmtId="0" fontId="35" fillId="20" borderId="12" xfId="2" applyFont="1" applyFill="1" applyBorder="1"/>
    <xf numFmtId="0" fontId="35" fillId="20" borderId="12" xfId="2" applyFont="1" applyFill="1" applyBorder="1" applyAlignment="1">
      <alignment horizontal="left"/>
    </xf>
    <xf numFmtId="0" fontId="34" fillId="20" borderId="13" xfId="2" applyFont="1" applyFill="1" applyBorder="1" applyAlignment="1">
      <alignment horizontal="left"/>
    </xf>
    <xf numFmtId="0" fontId="34" fillId="20" borderId="27" xfId="2" applyFont="1" applyFill="1" applyBorder="1" applyAlignment="1">
      <alignment horizontal="left"/>
    </xf>
    <xf numFmtId="0" fontId="34" fillId="4" borderId="77" xfId="2" applyFont="1" applyFill="1" applyBorder="1" applyAlignment="1">
      <alignment horizontal="left"/>
    </xf>
    <xf numFmtId="0" fontId="35" fillId="26" borderId="10" xfId="2" applyFont="1" applyFill="1" applyBorder="1" applyAlignment="1">
      <alignment horizontal="left"/>
    </xf>
    <xf numFmtId="0" fontId="35" fillId="26" borderId="12" xfId="2" applyFont="1" applyFill="1" applyBorder="1"/>
    <xf numFmtId="0" fontId="35" fillId="26" borderId="11" xfId="2" applyFont="1" applyFill="1" applyBorder="1" applyAlignment="1">
      <alignment horizontal="left"/>
    </xf>
    <xf numFmtId="0" fontId="34" fillId="26" borderId="13" xfId="2" applyFont="1" applyFill="1" applyBorder="1" applyAlignment="1">
      <alignment horizontal="left"/>
    </xf>
    <xf numFmtId="1" fontId="34" fillId="26" borderId="13" xfId="2" applyNumberFormat="1" applyFont="1" applyFill="1" applyBorder="1" applyAlignment="1">
      <alignment horizontal="left"/>
    </xf>
    <xf numFmtId="0" fontId="34" fillId="26" borderId="36" xfId="2" applyFont="1" applyFill="1" applyBorder="1" applyAlignment="1">
      <alignment horizontal="left"/>
    </xf>
    <xf numFmtId="0" fontId="34" fillId="26" borderId="27" xfId="2" applyFont="1" applyFill="1" applyBorder="1" applyAlignment="1">
      <alignment horizontal="left"/>
    </xf>
    <xf numFmtId="0" fontId="34" fillId="6" borderId="10" xfId="2" applyFont="1" applyFill="1" applyBorder="1"/>
    <xf numFmtId="0" fontId="34" fillId="6" borderId="12" xfId="2" applyFont="1" applyFill="1" applyBorder="1"/>
    <xf numFmtId="0" fontId="34" fillId="6" borderId="11" xfId="2" applyFont="1" applyFill="1" applyBorder="1"/>
    <xf numFmtId="1" fontId="35" fillId="6" borderId="11" xfId="2" applyNumberFormat="1" applyFont="1" applyFill="1" applyBorder="1"/>
    <xf numFmtId="1" fontId="35" fillId="6" borderId="13" xfId="2" applyNumberFormat="1" applyFont="1" applyFill="1" applyBorder="1"/>
    <xf numFmtId="0" fontId="55" fillId="4" borderId="0" xfId="0" applyFont="1" applyFill="1"/>
    <xf numFmtId="0" fontId="56" fillId="18" borderId="22" xfId="0" applyFont="1" applyFill="1" applyBorder="1"/>
    <xf numFmtId="0" fontId="56" fillId="18" borderId="21" xfId="0" applyFont="1" applyFill="1" applyBorder="1"/>
    <xf numFmtId="0" fontId="49" fillId="18" borderId="46" xfId="0" applyFont="1" applyFill="1" applyBorder="1" applyAlignment="1">
      <alignment wrapText="1"/>
    </xf>
    <xf numFmtId="14" fontId="49" fillId="18" borderId="18" xfId="0" applyNumberFormat="1" applyFont="1" applyFill="1" applyBorder="1"/>
    <xf numFmtId="0" fontId="49" fillId="18" borderId="46" xfId="0" applyFont="1" applyFill="1" applyBorder="1" applyAlignment="1">
      <alignment horizontal="left" wrapText="1"/>
    </xf>
    <xf numFmtId="9" fontId="49" fillId="18" borderId="18" xfId="11" applyFont="1" applyFill="1" applyBorder="1" applyAlignment="1" applyProtection="1"/>
    <xf numFmtId="9" fontId="49" fillId="18" borderId="45" xfId="11" applyFont="1" applyFill="1" applyBorder="1" applyAlignment="1" applyProtection="1"/>
    <xf numFmtId="0" fontId="35" fillId="8" borderId="10" xfId="2" applyFont="1" applyFill="1" applyBorder="1"/>
    <xf numFmtId="0" fontId="34" fillId="8" borderId="12" xfId="2" applyFont="1" applyFill="1" applyBorder="1"/>
    <xf numFmtId="0" fontId="34" fillId="8" borderId="11" xfId="2" applyFont="1" applyFill="1" applyBorder="1"/>
    <xf numFmtId="0" fontId="35" fillId="8" borderId="12" xfId="2" applyFont="1" applyFill="1" applyBorder="1"/>
    <xf numFmtId="0" fontId="35" fillId="8" borderId="11" xfId="2" applyFont="1" applyFill="1" applyBorder="1"/>
    <xf numFmtId="0" fontId="39" fillId="13" borderId="78" xfId="2" applyFont="1" applyFill="1" applyBorder="1" applyAlignment="1">
      <alignment horizontal="left" vertical="top" wrapText="1"/>
    </xf>
    <xf numFmtId="0" fontId="35" fillId="13" borderId="78" xfId="2" applyFont="1" applyFill="1" applyBorder="1" applyAlignment="1">
      <alignment horizontal="left" vertical="top" wrapText="1"/>
    </xf>
    <xf numFmtId="0" fontId="35" fillId="13" borderId="9" xfId="2" applyFont="1" applyFill="1" applyBorder="1" applyAlignment="1">
      <alignment horizontal="left" vertical="top" wrapText="1"/>
    </xf>
    <xf numFmtId="164" fontId="45" fillId="4" borderId="39" xfId="0" applyNumberFormat="1" applyFont="1" applyFill="1" applyBorder="1" applyAlignment="1">
      <alignment horizontal="left" vertical="top" wrapText="1"/>
    </xf>
    <xf numFmtId="49" fontId="45" fillId="4" borderId="40" xfId="0" applyNumberFormat="1" applyFont="1" applyFill="1" applyBorder="1" applyAlignment="1">
      <alignment horizontal="left" vertical="top" wrapText="1"/>
    </xf>
    <xf numFmtId="0" fontId="45" fillId="16" borderId="40" xfId="0" applyFont="1" applyFill="1" applyBorder="1" applyAlignment="1">
      <alignment horizontal="left" vertical="top" wrapText="1"/>
    </xf>
    <xf numFmtId="0" fontId="45" fillId="4" borderId="40" xfId="0" applyFont="1" applyFill="1" applyBorder="1" applyAlignment="1">
      <alignment horizontal="left" vertical="top" wrapText="1"/>
    </xf>
    <xf numFmtId="9" fontId="34" fillId="4" borderId="40" xfId="11" applyFont="1" applyFill="1" applyBorder="1" applyAlignment="1" applyProtection="1">
      <alignment horizontal="left" vertical="top" wrapText="1"/>
    </xf>
    <xf numFmtId="9" fontId="34" fillId="4" borderId="41" xfId="11" applyFont="1" applyFill="1" applyBorder="1" applyAlignment="1" applyProtection="1">
      <alignment horizontal="left" vertical="top"/>
    </xf>
    <xf numFmtId="164" fontId="45" fillId="4" borderId="42" xfId="0" applyNumberFormat="1" applyFont="1" applyFill="1" applyBorder="1" applyAlignment="1">
      <alignment horizontal="left" vertical="top" wrapText="1"/>
    </xf>
    <xf numFmtId="49" fontId="45" fillId="4" borderId="14" xfId="0" applyNumberFormat="1" applyFont="1" applyFill="1" applyBorder="1" applyAlignment="1">
      <alignment horizontal="left" vertical="top" wrapText="1"/>
    </xf>
    <xf numFmtId="0" fontId="45" fillId="16" borderId="14" xfId="0" applyFont="1" applyFill="1" applyBorder="1" applyAlignment="1">
      <alignment horizontal="left" vertical="top" wrapText="1"/>
    </xf>
    <xf numFmtId="0" fontId="45" fillId="4" borderId="14" xfId="0" applyFont="1" applyFill="1" applyBorder="1" applyAlignment="1">
      <alignment horizontal="left" vertical="top" wrapText="1"/>
    </xf>
    <xf numFmtId="9" fontId="34" fillId="4" borderId="47" xfId="11" applyFont="1" applyFill="1" applyBorder="1" applyAlignment="1" applyProtection="1">
      <alignment horizontal="left" vertical="top" wrapText="1"/>
    </xf>
    <xf numFmtId="9" fontId="34" fillId="4" borderId="48" xfId="11" applyFont="1" applyFill="1" applyBorder="1" applyAlignment="1" applyProtection="1">
      <alignment horizontal="left" vertical="top"/>
    </xf>
    <xf numFmtId="9" fontId="34" fillId="4" borderId="14" xfId="11" applyFont="1" applyFill="1" applyBorder="1" applyAlignment="1" applyProtection="1">
      <alignment horizontal="left" vertical="top"/>
    </xf>
    <xf numFmtId="9" fontId="34" fillId="4" borderId="18" xfId="11" applyFont="1" applyFill="1" applyBorder="1" applyAlignment="1" applyProtection="1">
      <alignment horizontal="left" vertical="top"/>
    </xf>
    <xf numFmtId="0" fontId="45" fillId="17" borderId="14" xfId="0" applyFont="1" applyFill="1" applyBorder="1" applyAlignment="1">
      <alignment horizontal="left" vertical="top" wrapText="1"/>
    </xf>
    <xf numFmtId="9" fontId="34" fillId="4" borderId="18" xfId="2" applyNumberFormat="1" applyFont="1" applyFill="1" applyBorder="1" applyAlignment="1">
      <alignment horizontal="left" vertical="top"/>
    </xf>
    <xf numFmtId="0" fontId="45" fillId="4" borderId="42" xfId="0" applyFont="1" applyFill="1" applyBorder="1" applyAlignment="1">
      <alignment horizontal="left" vertical="top" wrapText="1"/>
    </xf>
    <xf numFmtId="165" fontId="34" fillId="4" borderId="14" xfId="11" applyNumberFormat="1" applyFont="1" applyFill="1" applyBorder="1" applyAlignment="1" applyProtection="1">
      <alignment horizontal="left" vertical="top"/>
    </xf>
    <xf numFmtId="165" fontId="34" fillId="4" borderId="18" xfId="11" applyNumberFormat="1" applyFont="1" applyFill="1" applyBorder="1" applyAlignment="1" applyProtection="1">
      <alignment horizontal="left" vertical="top"/>
    </xf>
    <xf numFmtId="9" fontId="45" fillId="4" borderId="14" xfId="11" applyFont="1" applyFill="1" applyBorder="1" applyAlignment="1" applyProtection="1">
      <alignment horizontal="left" vertical="top" wrapText="1"/>
    </xf>
    <xf numFmtId="2" fontId="45" fillId="4" borderId="42" xfId="0" applyNumberFormat="1" applyFont="1" applyFill="1" applyBorder="1" applyAlignment="1">
      <alignment horizontal="left" vertical="top" wrapText="1"/>
    </xf>
    <xf numFmtId="1" fontId="45" fillId="4" borderId="42" xfId="0" applyNumberFormat="1" applyFont="1" applyFill="1" applyBorder="1" applyAlignment="1">
      <alignment horizontal="left" vertical="top" wrapText="1"/>
    </xf>
    <xf numFmtId="1" fontId="45" fillId="16" borderId="42" xfId="0" applyNumberFormat="1" applyFont="1" applyFill="1" applyBorder="1" applyAlignment="1">
      <alignment horizontal="left" vertical="top" wrapText="1"/>
    </xf>
    <xf numFmtId="49" fontId="45" fillId="16" borderId="14" xfId="0" applyNumberFormat="1" applyFont="1" applyFill="1" applyBorder="1" applyAlignment="1">
      <alignment horizontal="left" vertical="top" wrapText="1"/>
    </xf>
    <xf numFmtId="164" fontId="45" fillId="4" borderId="43" xfId="0" applyNumberFormat="1" applyFont="1" applyFill="1" applyBorder="1" applyAlignment="1">
      <alignment horizontal="left" vertical="top" wrapText="1"/>
    </xf>
    <xf numFmtId="49" fontId="45" fillId="4" borderId="44" xfId="0" applyNumberFormat="1" applyFont="1" applyFill="1" applyBorder="1" applyAlignment="1">
      <alignment horizontal="left" vertical="top" wrapText="1"/>
    </xf>
    <xf numFmtId="0" fontId="45" fillId="16" borderId="44" xfId="0" applyFont="1" applyFill="1" applyBorder="1" applyAlignment="1">
      <alignment horizontal="left" vertical="top" wrapText="1"/>
    </xf>
    <xf numFmtId="0" fontId="45" fillId="4" borderId="44" xfId="0" applyFont="1" applyFill="1" applyBorder="1" applyAlignment="1">
      <alignment horizontal="left" vertical="top" wrapText="1"/>
    </xf>
    <xf numFmtId="9" fontId="34" fillId="4" borderId="44" xfId="11" applyFont="1" applyFill="1" applyBorder="1" applyAlignment="1" applyProtection="1">
      <alignment horizontal="left" vertical="top"/>
    </xf>
    <xf numFmtId="9" fontId="34" fillId="4" borderId="45" xfId="11" applyFont="1" applyFill="1" applyBorder="1" applyAlignment="1" applyProtection="1">
      <alignment horizontal="left" vertical="top"/>
    </xf>
    <xf numFmtId="0" fontId="29" fillId="4" borderId="1" xfId="4" applyFont="1" applyFill="1"/>
    <xf numFmtId="0" fontId="29" fillId="4" borderId="1" xfId="4" applyFont="1" applyFill="1" applyAlignment="1">
      <alignment vertical="top" wrapText="1"/>
    </xf>
    <xf numFmtId="0" fontId="49" fillId="18" borderId="39" xfId="0" applyFont="1" applyFill="1" applyBorder="1" applyAlignment="1">
      <alignment wrapText="1"/>
    </xf>
    <xf numFmtId="14" fontId="49" fillId="18" borderId="41" xfId="0" applyNumberFormat="1" applyFont="1" applyFill="1" applyBorder="1"/>
    <xf numFmtId="0" fontId="49" fillId="18" borderId="42" xfId="0" applyFont="1" applyFill="1" applyBorder="1" applyAlignment="1">
      <alignment horizontal="left" wrapText="1"/>
    </xf>
    <xf numFmtId="0" fontId="32" fillId="4" borderId="39" xfId="4" applyFont="1" applyFill="1" applyBorder="1" applyAlignment="1">
      <alignment vertical="top" wrapText="1"/>
    </xf>
    <xf numFmtId="0" fontId="32" fillId="4" borderId="42" xfId="4" applyFont="1" applyFill="1" applyBorder="1" applyAlignment="1">
      <alignment horizontal="left" vertical="top" wrapText="1"/>
    </xf>
    <xf numFmtId="0" fontId="32" fillId="4" borderId="43" xfId="4" applyFont="1" applyFill="1" applyBorder="1" applyAlignment="1">
      <alignment vertical="top" wrapText="1"/>
    </xf>
    <xf numFmtId="0" fontId="49" fillId="18" borderId="59" xfId="0" applyFont="1" applyFill="1" applyBorder="1" applyAlignment="1">
      <alignment horizontal="left" wrapText="1"/>
    </xf>
    <xf numFmtId="0" fontId="39" fillId="8" borderId="10" xfId="2" applyFont="1" applyFill="1" applyBorder="1"/>
    <xf numFmtId="0" fontId="35" fillId="13" borderId="68" xfId="2" applyFont="1" applyFill="1" applyBorder="1" applyAlignment="1">
      <alignment horizontal="left" vertical="top" wrapText="1"/>
    </xf>
    <xf numFmtId="0" fontId="35" fillId="13" borderId="1" xfId="2" applyFont="1" applyFill="1" applyAlignment="1">
      <alignment horizontal="left" vertical="top" wrapText="1"/>
    </xf>
    <xf numFmtId="0" fontId="35" fillId="13" borderId="68" xfId="2" applyFont="1" applyFill="1" applyBorder="1" applyAlignment="1">
      <alignment horizontal="right" vertical="top" wrapText="1"/>
    </xf>
    <xf numFmtId="0" fontId="35" fillId="13" borderId="9" xfId="2" applyFont="1" applyFill="1" applyBorder="1" applyAlignment="1">
      <alignment horizontal="right" vertical="top" wrapText="1"/>
    </xf>
    <xf numFmtId="0" fontId="34" fillId="0" borderId="39" xfId="0" applyFont="1" applyBorder="1" applyAlignment="1">
      <alignment horizontal="left" vertical="top" wrapText="1"/>
    </xf>
    <xf numFmtId="0" fontId="34" fillId="0" borderId="40" xfId="4" applyFont="1" applyBorder="1" applyAlignment="1">
      <alignment horizontal="left" vertical="top"/>
    </xf>
    <xf numFmtId="0" fontId="34" fillId="0" borderId="40" xfId="0" applyFont="1" applyBorder="1" applyAlignment="1">
      <alignment horizontal="left" vertical="top" wrapText="1"/>
    </xf>
    <xf numFmtId="0" fontId="49" fillId="0" borderId="40" xfId="0" applyFont="1" applyBorder="1" applyAlignment="1">
      <alignment horizontal="left" vertical="top" wrapText="1"/>
    </xf>
    <xf numFmtId="0" fontId="34" fillId="0" borderId="54" xfId="0" applyFont="1" applyBorder="1" applyAlignment="1">
      <alignment horizontal="left" vertical="top" wrapText="1"/>
    </xf>
    <xf numFmtId="165" fontId="34" fillId="0" borderId="39" xfId="0" applyNumberFormat="1" applyFont="1" applyBorder="1" applyAlignment="1">
      <alignment horizontal="right" vertical="top" wrapText="1"/>
    </xf>
    <xf numFmtId="165" fontId="34" fillId="0" borderId="41" xfId="0" applyNumberFormat="1" applyFont="1" applyBorder="1" applyAlignment="1">
      <alignment horizontal="right" vertical="top" wrapText="1"/>
    </xf>
    <xf numFmtId="0" fontId="34" fillId="0" borderId="42" xfId="0" applyFont="1" applyBorder="1" applyAlignment="1">
      <alignment horizontal="left" vertical="top" wrapText="1"/>
    </xf>
    <xf numFmtId="0" fontId="34" fillId="0" borderId="14" xfId="4" applyFont="1" applyBorder="1" applyAlignment="1">
      <alignment horizontal="left" vertical="top"/>
    </xf>
    <xf numFmtId="0" fontId="34" fillId="0" borderId="14" xfId="0" applyFont="1" applyBorder="1" applyAlignment="1">
      <alignment horizontal="left" vertical="top" wrapText="1"/>
    </xf>
    <xf numFmtId="0" fontId="49" fillId="0" borderId="14" xfId="0" applyFont="1" applyBorder="1" applyAlignment="1">
      <alignment horizontal="left" vertical="top" wrapText="1"/>
    </xf>
    <xf numFmtId="0" fontId="34" fillId="0" borderId="38" xfId="0" applyFont="1" applyBorder="1" applyAlignment="1">
      <alignment horizontal="left" vertical="top" wrapText="1"/>
    </xf>
    <xf numFmtId="165" fontId="34" fillId="0" borderId="42" xfId="0" applyNumberFormat="1" applyFont="1" applyBorder="1" applyAlignment="1">
      <alignment horizontal="right" vertical="top" wrapText="1"/>
    </xf>
    <xf numFmtId="165" fontId="34" fillId="0" borderId="18" xfId="0" applyNumberFormat="1" applyFont="1" applyBorder="1" applyAlignment="1">
      <alignment horizontal="right" vertical="top" wrapText="1"/>
    </xf>
    <xf numFmtId="9" fontId="34" fillId="0" borderId="42" xfId="11" applyFont="1" applyBorder="1" applyAlignment="1" applyProtection="1">
      <alignment horizontal="right" vertical="top" wrapText="1"/>
    </xf>
    <xf numFmtId="9" fontId="34" fillId="0" borderId="18" xfId="11" applyFont="1" applyBorder="1" applyAlignment="1" applyProtection="1">
      <alignment horizontal="right" vertical="top" wrapText="1"/>
    </xf>
    <xf numFmtId="0" fontId="34" fillId="0" borderId="43" xfId="0" applyFont="1" applyBorder="1" applyAlignment="1">
      <alignment horizontal="left" vertical="top" wrapText="1"/>
    </xf>
    <xf numFmtId="0" fontId="34" fillId="0" borderId="44" xfId="4" applyFont="1" applyBorder="1" applyAlignment="1">
      <alignment horizontal="left" vertical="top"/>
    </xf>
    <xf numFmtId="0" fontId="34" fillId="0" borderId="44" xfId="0" applyFont="1" applyBorder="1" applyAlignment="1">
      <alignment horizontal="left" vertical="top" wrapText="1"/>
    </xf>
    <xf numFmtId="0" fontId="49" fillId="0" borderId="44" xfId="0" applyFont="1" applyBorder="1" applyAlignment="1">
      <alignment horizontal="left" vertical="top" wrapText="1"/>
    </xf>
    <xf numFmtId="165" fontId="34" fillId="0" borderId="43" xfId="0" applyNumberFormat="1" applyFont="1" applyBorder="1" applyAlignment="1">
      <alignment horizontal="right" vertical="top" wrapText="1"/>
    </xf>
    <xf numFmtId="165" fontId="34" fillId="0" borderId="45" xfId="0" applyNumberFormat="1" applyFont="1" applyBorder="1" applyAlignment="1">
      <alignment horizontal="right" vertical="top" wrapText="1"/>
    </xf>
    <xf numFmtId="0" fontId="34" fillId="0" borderId="39" xfId="0" applyFont="1" applyBorder="1" applyAlignment="1">
      <alignment vertical="top" wrapText="1"/>
    </xf>
    <xf numFmtId="0" fontId="29" fillId="0" borderId="40" xfId="4" applyFont="1" applyBorder="1" applyAlignment="1">
      <alignment vertical="top" wrapText="1"/>
    </xf>
    <xf numFmtId="0" fontId="34" fillId="0" borderId="40" xfId="0" applyFont="1" applyBorder="1" applyAlignment="1">
      <alignment vertical="top" wrapText="1"/>
    </xf>
    <xf numFmtId="0" fontId="34" fillId="0" borderId="54" xfId="0" applyFont="1" applyBorder="1" applyAlignment="1">
      <alignment vertical="top" wrapText="1"/>
    </xf>
    <xf numFmtId="165" fontId="29" fillId="0" borderId="39" xfId="4" applyNumberFormat="1" applyFont="1" applyBorder="1" applyAlignment="1">
      <alignment horizontal="right" vertical="top" wrapText="1"/>
    </xf>
    <xf numFmtId="165" fontId="29" fillId="4" borderId="41" xfId="4" applyNumberFormat="1" applyFont="1" applyFill="1" applyBorder="1" applyAlignment="1">
      <alignment horizontal="right" vertical="top" wrapText="1"/>
    </xf>
    <xf numFmtId="0" fontId="34" fillId="0" borderId="42" xfId="0" applyFont="1" applyBorder="1" applyAlignment="1">
      <alignment vertical="top" wrapText="1"/>
    </xf>
    <xf numFmtId="0" fontId="29" fillId="0" borderId="14" xfId="4" applyFont="1" applyBorder="1" applyAlignment="1">
      <alignment vertical="top" wrapText="1"/>
    </xf>
    <xf numFmtId="0" fontId="34" fillId="0" borderId="14" xfId="0" applyFont="1" applyBorder="1" applyAlignment="1">
      <alignment vertical="top" wrapText="1"/>
    </xf>
    <xf numFmtId="0" fontId="34" fillId="0" borderId="38" xfId="0" applyFont="1" applyBorder="1" applyAlignment="1">
      <alignment vertical="top" wrapText="1"/>
    </xf>
    <xf numFmtId="165" fontId="29" fillId="0" borderId="42" xfId="4" applyNumberFormat="1" applyFont="1" applyBorder="1" applyAlignment="1">
      <alignment horizontal="right" vertical="top" wrapText="1"/>
    </xf>
    <xf numFmtId="165" fontId="29" fillId="0" borderId="18" xfId="4" applyNumberFormat="1" applyFont="1" applyBorder="1" applyAlignment="1">
      <alignment horizontal="right" vertical="top" wrapText="1"/>
    </xf>
    <xf numFmtId="0" fontId="34" fillId="0" borderId="43" xfId="0" applyFont="1" applyBorder="1" applyAlignment="1">
      <alignment vertical="top" wrapText="1"/>
    </xf>
    <xf numFmtId="0" fontId="29" fillId="0" borderId="44" xfId="4" applyFont="1" applyBorder="1" applyAlignment="1">
      <alignment vertical="top" wrapText="1"/>
    </xf>
    <xf numFmtId="0" fontId="34" fillId="0" borderId="44" xfId="0" applyFont="1" applyBorder="1" applyAlignment="1">
      <alignment vertical="top" wrapText="1"/>
    </xf>
    <xf numFmtId="0" fontId="34" fillId="0" borderId="51" xfId="0" applyFont="1" applyBorder="1" applyAlignment="1">
      <alignment vertical="top" wrapText="1"/>
    </xf>
    <xf numFmtId="165" fontId="29" fillId="0" borderId="43" xfId="4" applyNumberFormat="1" applyFont="1" applyBorder="1" applyAlignment="1">
      <alignment horizontal="right" vertical="top" wrapText="1"/>
    </xf>
    <xf numFmtId="165" fontId="29" fillId="0" borderId="45" xfId="4" applyNumberFormat="1" applyFont="1" applyBorder="1" applyAlignment="1">
      <alignment horizontal="right" vertical="top" wrapText="1"/>
    </xf>
    <xf numFmtId="0" fontId="35" fillId="13" borderId="19" xfId="2" applyFont="1" applyFill="1" applyBorder="1" applyAlignment="1">
      <alignment horizontal="left" vertical="top" wrapText="1"/>
    </xf>
    <xf numFmtId="0" fontId="35" fillId="13" borderId="73" xfId="2" applyFont="1" applyFill="1" applyBorder="1" applyAlignment="1">
      <alignment horizontal="left" vertical="top" wrapText="1"/>
    </xf>
    <xf numFmtId="0" fontId="35" fillId="13" borderId="3" xfId="2" applyFont="1" applyFill="1" applyBorder="1" applyAlignment="1">
      <alignment horizontal="left" vertical="top" wrapText="1"/>
    </xf>
    <xf numFmtId="0" fontId="35" fillId="13" borderId="4" xfId="2" applyFont="1" applyFill="1" applyBorder="1" applyAlignment="1">
      <alignment horizontal="left" vertical="top" wrapText="1"/>
    </xf>
    <xf numFmtId="0" fontId="35" fillId="13" borderId="59" xfId="2" applyFont="1" applyFill="1" applyBorder="1" applyAlignment="1">
      <alignment horizontal="left" vertical="top" wrapText="1"/>
    </xf>
    <xf numFmtId="0" fontId="35" fillId="13" borderId="49" xfId="2" applyFont="1" applyFill="1" applyBorder="1" applyAlignment="1">
      <alignment horizontal="left" vertical="top" wrapText="1"/>
    </xf>
    <xf numFmtId="0" fontId="35" fillId="13" borderId="6" xfId="2" applyFont="1" applyFill="1" applyBorder="1" applyAlignment="1">
      <alignment horizontal="left" vertical="top" wrapText="1"/>
    </xf>
    <xf numFmtId="0" fontId="35" fillId="13" borderId="7" xfId="2" applyFont="1" applyFill="1" applyBorder="1" applyAlignment="1">
      <alignment horizontal="left" vertical="top" wrapText="1"/>
    </xf>
    <xf numFmtId="0" fontId="34" fillId="0" borderId="68" xfId="0" applyFont="1" applyBorder="1" applyAlignment="1">
      <alignment vertical="top" wrapText="1"/>
    </xf>
    <xf numFmtId="0" fontId="29" fillId="0" borderId="78" xfId="4" applyFont="1" applyBorder="1" applyAlignment="1">
      <alignment vertical="top" wrapText="1"/>
    </xf>
    <xf numFmtId="0" fontId="34" fillId="0" borderId="78" xfId="0" applyFont="1" applyBorder="1" applyAlignment="1">
      <alignment vertical="top" wrapText="1"/>
    </xf>
    <xf numFmtId="0" fontId="34" fillId="0" borderId="1" xfId="0" applyFont="1" applyBorder="1" applyAlignment="1">
      <alignment vertical="top" wrapText="1"/>
    </xf>
    <xf numFmtId="165" fontId="29" fillId="0" borderId="68" xfId="4" applyNumberFormat="1" applyFont="1" applyBorder="1" applyAlignment="1">
      <alignment horizontal="right" vertical="top" wrapText="1"/>
    </xf>
    <xf numFmtId="165" fontId="29" fillId="0" borderId="9" xfId="4" applyNumberFormat="1" applyFont="1" applyBorder="1" applyAlignment="1">
      <alignment horizontal="right" vertical="top" wrapText="1"/>
    </xf>
    <xf numFmtId="0" fontId="49" fillId="18" borderId="18" xfId="0" applyFont="1" applyFill="1" applyBorder="1" applyAlignment="1">
      <alignment horizontal="center"/>
    </xf>
    <xf numFmtId="9" fontId="15" fillId="0" borderId="4" xfId="11" applyFont="1" applyBorder="1" applyAlignment="1">
      <alignment horizontal="right"/>
    </xf>
    <xf numFmtId="9" fontId="15" fillId="0" borderId="9" xfId="11" applyFont="1" applyBorder="1" applyAlignment="1">
      <alignment horizontal="right"/>
    </xf>
    <xf numFmtId="0" fontId="60" fillId="0" borderId="10" xfId="12" applyFont="1" applyBorder="1" applyAlignment="1"/>
    <xf numFmtId="0" fontId="34" fillId="2" borderId="44" xfId="2" applyFont="1" applyFill="1" applyBorder="1" applyAlignment="1" applyProtection="1">
      <alignment horizontal="left" vertical="top" wrapText="1"/>
      <protection locked="0"/>
    </xf>
    <xf numFmtId="0" fontId="34" fillId="12" borderId="39" xfId="2" applyFont="1" applyFill="1" applyBorder="1" applyAlignment="1">
      <alignment horizontal="left" vertical="top"/>
    </xf>
    <xf numFmtId="0" fontId="34" fillId="12" borderId="59" xfId="2" applyFont="1" applyFill="1" applyBorder="1" applyAlignment="1">
      <alignment horizontal="left" vertical="top"/>
    </xf>
    <xf numFmtId="0" fontId="34" fillId="12" borderId="50" xfId="2" applyFont="1" applyFill="1" applyBorder="1" applyAlignment="1">
      <alignment horizontal="left" vertical="top" wrapText="1"/>
    </xf>
    <xf numFmtId="0" fontId="39" fillId="13" borderId="13" xfId="2" applyFont="1" applyFill="1" applyBorder="1" applyAlignment="1">
      <alignment horizontal="left" vertical="top" wrapText="1"/>
    </xf>
    <xf numFmtId="0" fontId="34" fillId="12" borderId="34" xfId="2" applyFont="1" applyFill="1" applyBorder="1" applyAlignment="1">
      <alignment horizontal="left" vertical="top" wrapText="1"/>
    </xf>
    <xf numFmtId="0" fontId="34" fillId="12" borderId="30" xfId="2" applyFont="1" applyFill="1" applyBorder="1" applyAlignment="1">
      <alignment horizontal="left" vertical="top"/>
    </xf>
    <xf numFmtId="0" fontId="34" fillId="12" borderId="61" xfId="2" applyFont="1" applyFill="1" applyBorder="1" applyAlignment="1">
      <alignment horizontal="left" vertical="top"/>
    </xf>
    <xf numFmtId="0" fontId="34" fillId="12" borderId="60" xfId="2" applyFont="1" applyFill="1" applyBorder="1" applyAlignment="1">
      <alignment horizontal="left" vertical="top" wrapText="1"/>
    </xf>
    <xf numFmtId="0" fontId="34" fillId="7" borderId="74" xfId="2" applyFont="1" applyFill="1" applyBorder="1" applyAlignment="1" applyProtection="1">
      <alignment horizontal="left" vertical="top" wrapText="1"/>
      <protection locked="0"/>
    </xf>
    <xf numFmtId="0" fontId="36" fillId="12" borderId="41" xfId="0" applyFont="1" applyFill="1" applyBorder="1" applyAlignment="1">
      <alignment horizontal="left" vertical="top" wrapText="1"/>
    </xf>
    <xf numFmtId="0" fontId="36" fillId="12" borderId="18" xfId="0" applyFont="1" applyFill="1" applyBorder="1" applyAlignment="1">
      <alignment horizontal="left" vertical="top" wrapText="1"/>
    </xf>
    <xf numFmtId="0" fontId="45" fillId="12" borderId="45" xfId="0" applyFont="1" applyFill="1" applyBorder="1" applyAlignment="1">
      <alignment horizontal="left" vertical="top" wrapText="1"/>
    </xf>
    <xf numFmtId="0" fontId="34" fillId="0" borderId="57" xfId="2" applyFont="1" applyBorder="1" applyAlignment="1">
      <alignment horizontal="left" vertical="top" wrapText="1"/>
    </xf>
    <xf numFmtId="0" fontId="34" fillId="12" borderId="21" xfId="2" applyFont="1" applyFill="1" applyBorder="1" applyAlignment="1">
      <alignment horizontal="left" vertical="top" wrapText="1"/>
    </xf>
    <xf numFmtId="0" fontId="34" fillId="12" borderId="77" xfId="2" applyFont="1" applyFill="1" applyBorder="1" applyAlignment="1">
      <alignment horizontal="left" vertical="top"/>
    </xf>
    <xf numFmtId="9" fontId="34" fillId="2" borderId="57" xfId="3" applyFont="1" applyFill="1" applyBorder="1" applyAlignment="1" applyProtection="1">
      <alignment horizontal="left" vertical="top" wrapText="1"/>
    </xf>
    <xf numFmtId="0" fontId="34" fillId="12" borderId="33" xfId="2" applyFont="1" applyFill="1" applyBorder="1" applyAlignment="1">
      <alignment horizontal="left" vertical="top"/>
    </xf>
    <xf numFmtId="0" fontId="45" fillId="12" borderId="41" xfId="0" applyFont="1" applyFill="1" applyBorder="1" applyAlignment="1">
      <alignment horizontal="left" vertical="top" wrapText="1"/>
    </xf>
    <xf numFmtId="0" fontId="45" fillId="12" borderId="48" xfId="0" applyFont="1" applyFill="1" applyBorder="1" applyAlignment="1">
      <alignment horizontal="left" vertical="top" wrapText="1"/>
    </xf>
    <xf numFmtId="0" fontId="45" fillId="12" borderId="63" xfId="0" applyFont="1" applyFill="1" applyBorder="1" applyAlignment="1">
      <alignment horizontal="left" vertical="top" wrapText="1"/>
    </xf>
    <xf numFmtId="0" fontId="45" fillId="12" borderId="18" xfId="0" applyFont="1" applyFill="1" applyBorder="1" applyAlignment="1">
      <alignment horizontal="left" vertical="top" wrapText="1"/>
    </xf>
    <xf numFmtId="0" fontId="39" fillId="11" borderId="37" xfId="8" applyFont="1" applyFill="1" applyBorder="1" applyAlignment="1">
      <alignment horizontal="left" vertical="top" wrapText="1"/>
    </xf>
    <xf numFmtId="0" fontId="34" fillId="19" borderId="41" xfId="2" applyFont="1" applyFill="1" applyBorder="1" applyAlignment="1" applyProtection="1">
      <alignment horizontal="left" vertical="top" wrapText="1"/>
      <protection locked="0"/>
    </xf>
    <xf numFmtId="0" fontId="34" fillId="19" borderId="18" xfId="2" applyFont="1" applyFill="1" applyBorder="1" applyAlignment="1" applyProtection="1">
      <alignment horizontal="left" vertical="top" wrapText="1"/>
      <protection locked="0"/>
    </xf>
    <xf numFmtId="9" fontId="34" fillId="19" borderId="23" xfId="3" applyFont="1" applyFill="1" applyBorder="1" applyAlignment="1" applyProtection="1">
      <alignment horizontal="left" vertical="top" wrapText="1"/>
    </xf>
    <xf numFmtId="9" fontId="34" fillId="19" borderId="79" xfId="3" applyFont="1" applyFill="1" applyBorder="1" applyAlignment="1" applyProtection="1">
      <alignment horizontal="left" vertical="top" wrapText="1"/>
    </xf>
    <xf numFmtId="9" fontId="34" fillId="19" borderId="80" xfId="3" applyFont="1" applyFill="1" applyBorder="1" applyAlignment="1" applyProtection="1">
      <alignment horizontal="left" vertical="top" wrapText="1"/>
    </xf>
    <xf numFmtId="9" fontId="34" fillId="19" borderId="28" xfId="3" applyFont="1" applyFill="1" applyBorder="1" applyAlignment="1" applyProtection="1">
      <alignment horizontal="left" vertical="top" wrapText="1"/>
    </xf>
    <xf numFmtId="9" fontId="45" fillId="19" borderId="28" xfId="3" applyFont="1" applyFill="1" applyBorder="1" applyAlignment="1" applyProtection="1">
      <alignment horizontal="left" vertical="top" wrapText="1"/>
    </xf>
    <xf numFmtId="0" fontId="34" fillId="12" borderId="35" xfId="2" applyFont="1" applyFill="1" applyBorder="1" applyAlignment="1">
      <alignment horizontal="left" vertical="top" wrapText="1"/>
    </xf>
    <xf numFmtId="0" fontId="34" fillId="12" borderId="33" xfId="2" applyFont="1" applyFill="1" applyBorder="1" applyAlignment="1">
      <alignment horizontal="left" vertical="top" wrapText="1"/>
    </xf>
    <xf numFmtId="0" fontId="34" fillId="12" borderId="77" xfId="2" applyFont="1" applyFill="1" applyBorder="1" applyAlignment="1">
      <alignment horizontal="left" vertical="top" wrapText="1"/>
    </xf>
    <xf numFmtId="0" fontId="36" fillId="12" borderId="41" xfId="2" applyFont="1" applyFill="1" applyBorder="1" applyAlignment="1">
      <alignment horizontal="left" vertical="top" wrapText="1"/>
    </xf>
    <xf numFmtId="9" fontId="34" fillId="2" borderId="56" xfId="3" applyFont="1" applyFill="1" applyBorder="1" applyAlignment="1" applyProtection="1">
      <alignment horizontal="left" vertical="top" wrapText="1"/>
    </xf>
    <xf numFmtId="9" fontId="45" fillId="2" borderId="35" xfId="3" applyFont="1" applyFill="1" applyBorder="1" applyAlignment="1" applyProtection="1">
      <alignment horizontal="left" vertical="top" wrapText="1"/>
      <protection locked="0"/>
    </xf>
    <xf numFmtId="0" fontId="34" fillId="0" borderId="47" xfId="2" quotePrefix="1" applyFont="1" applyBorder="1" applyAlignment="1" applyProtection="1">
      <alignment horizontal="left" vertical="top" wrapText="1"/>
      <protection locked="0"/>
    </xf>
    <xf numFmtId="0" fontId="34" fillId="0" borderId="14" xfId="2" quotePrefix="1" applyFont="1" applyBorder="1" applyAlignment="1">
      <alignment horizontal="left" vertical="top" wrapText="1"/>
    </xf>
    <xf numFmtId="0" fontId="34" fillId="0" borderId="47" xfId="2" quotePrefix="1" applyFont="1" applyBorder="1" applyAlignment="1">
      <alignment horizontal="left" vertical="top" wrapText="1"/>
    </xf>
    <xf numFmtId="0" fontId="34" fillId="2" borderId="40" xfId="2" applyFont="1" applyFill="1" applyBorder="1" applyAlignment="1" applyProtection="1">
      <alignment horizontal="left" vertical="top" wrapText="1"/>
      <protection locked="0"/>
    </xf>
    <xf numFmtId="0" fontId="34" fillId="0" borderId="41" xfId="2" applyFont="1" applyBorder="1" applyAlignment="1" applyProtection="1">
      <alignment horizontal="left" vertical="top" wrapText="1"/>
      <protection locked="0"/>
    </xf>
    <xf numFmtId="0" fontId="34" fillId="2" borderId="14" xfId="2" applyFont="1" applyFill="1" applyBorder="1" applyAlignment="1" applyProtection="1">
      <alignment horizontal="left" vertical="top" wrapText="1"/>
      <protection locked="0"/>
    </xf>
    <xf numFmtId="0" fontId="34" fillId="0" borderId="45" xfId="2" applyFont="1" applyBorder="1" applyAlignment="1" applyProtection="1">
      <alignment horizontal="left" vertical="top" wrapText="1"/>
      <protection locked="0"/>
    </xf>
    <xf numFmtId="0" fontId="34" fillId="19" borderId="47" xfId="2" applyFont="1" applyFill="1" applyBorder="1" applyAlignment="1" applyProtection="1">
      <alignment horizontal="left" vertical="top" wrapText="1"/>
      <protection locked="0"/>
    </xf>
    <xf numFmtId="0" fontId="34" fillId="19" borderId="44" xfId="2" applyFont="1" applyFill="1" applyBorder="1" applyAlignment="1" applyProtection="1">
      <alignment horizontal="left" vertical="top" wrapText="1"/>
      <protection locked="0"/>
    </xf>
    <xf numFmtId="0" fontId="34" fillId="2" borderId="6" xfId="2" applyFont="1" applyFill="1" applyBorder="1" applyAlignment="1">
      <alignment horizontal="left" vertical="top" wrapText="1"/>
    </xf>
    <xf numFmtId="0" fontId="34" fillId="0" borderId="16" xfId="2" applyFont="1" applyBorder="1" applyAlignment="1" applyProtection="1">
      <alignment horizontal="left" vertical="top" wrapText="1"/>
      <protection locked="0"/>
    </xf>
    <xf numFmtId="0" fontId="34" fillId="0" borderId="17" xfId="2" applyFont="1" applyBorder="1" applyAlignment="1" applyProtection="1">
      <alignment horizontal="left" vertical="top" wrapText="1"/>
      <protection locked="0"/>
    </xf>
    <xf numFmtId="0" fontId="34" fillId="19" borderId="40" xfId="2" quotePrefix="1" applyFont="1" applyFill="1" applyBorder="1" applyAlignment="1" applyProtection="1">
      <alignment horizontal="left" vertical="top" wrapText="1"/>
      <protection locked="0"/>
    </xf>
    <xf numFmtId="0" fontId="34" fillId="19" borderId="54" xfId="2" quotePrefix="1" applyFont="1" applyFill="1" applyBorder="1" applyAlignment="1" applyProtection="1">
      <alignment horizontal="left" vertical="top" wrapText="1"/>
      <protection locked="0"/>
    </xf>
    <xf numFmtId="0" fontId="34" fillId="19" borderId="47" xfId="2" quotePrefix="1" applyFont="1" applyFill="1" applyBorder="1" applyAlignment="1" applyProtection="1">
      <alignment horizontal="left" vertical="top" wrapText="1"/>
      <protection locked="0"/>
    </xf>
    <xf numFmtId="0" fontId="34" fillId="19" borderId="50" xfId="2" quotePrefix="1" applyFont="1" applyFill="1" applyBorder="1" applyAlignment="1" applyProtection="1">
      <alignment horizontal="left" vertical="top" wrapText="1"/>
      <protection locked="0"/>
    </xf>
    <xf numFmtId="0" fontId="34" fillId="19" borderId="57" xfId="2" applyFont="1" applyFill="1" applyBorder="1" applyAlignment="1" applyProtection="1">
      <alignment horizontal="left" vertical="top" wrapText="1"/>
      <protection locked="0"/>
    </xf>
    <xf numFmtId="0" fontId="34" fillId="19" borderId="63" xfId="2" applyFont="1" applyFill="1" applyBorder="1" applyAlignment="1" applyProtection="1">
      <alignment horizontal="left" vertical="top" wrapText="1"/>
      <protection locked="0"/>
    </xf>
    <xf numFmtId="0" fontId="34" fillId="19" borderId="45" xfId="2" applyFont="1" applyFill="1" applyBorder="1" applyAlignment="1" applyProtection="1">
      <alignment horizontal="left" vertical="top" wrapText="1"/>
      <protection locked="0"/>
    </xf>
    <xf numFmtId="0" fontId="34" fillId="2" borderId="1" xfId="2" applyFont="1" applyFill="1" applyAlignment="1">
      <alignment horizontal="left" vertical="top" wrapText="1"/>
    </xf>
    <xf numFmtId="0" fontId="34" fillId="2" borderId="69" xfId="2" applyFont="1" applyFill="1" applyBorder="1" applyAlignment="1">
      <alignment horizontal="left" vertical="top" wrapText="1"/>
    </xf>
    <xf numFmtId="0" fontId="34" fillId="2" borderId="3" xfId="2" applyFont="1" applyFill="1" applyBorder="1" applyAlignment="1">
      <alignment horizontal="left" vertical="top" wrapText="1"/>
    </xf>
    <xf numFmtId="0" fontId="34" fillId="2" borderId="20" xfId="2" applyFont="1" applyFill="1" applyBorder="1" applyAlignment="1">
      <alignment horizontal="left" vertical="top" wrapText="1"/>
    </xf>
    <xf numFmtId="9" fontId="34" fillId="0" borderId="18" xfId="11" applyFont="1" applyBorder="1" applyAlignment="1" applyProtection="1">
      <alignment horizontal="left" vertical="top" wrapText="1"/>
      <protection locked="0"/>
    </xf>
    <xf numFmtId="9" fontId="34" fillId="0" borderId="45" xfId="11" applyFont="1" applyBorder="1" applyAlignment="1" applyProtection="1">
      <alignment horizontal="left" vertical="top" wrapText="1"/>
      <protection locked="0"/>
    </xf>
    <xf numFmtId="0" fontId="34" fillId="19" borderId="14" xfId="2" quotePrefix="1" applyFont="1" applyFill="1" applyBorder="1" applyAlignment="1" applyProtection="1">
      <alignment horizontal="left" vertical="top" wrapText="1"/>
      <protection locked="0"/>
    </xf>
    <xf numFmtId="0" fontId="34" fillId="0" borderId="50" xfId="2" quotePrefix="1" applyFont="1" applyBorder="1" applyAlignment="1" applyProtection="1">
      <alignment horizontal="left" vertical="top" wrapText="1"/>
      <protection locked="0"/>
    </xf>
    <xf numFmtId="0" fontId="26" fillId="28" borderId="0" xfId="14" applyFont="1" applyFill="1" applyAlignment="1"/>
    <xf numFmtId="9" fontId="34" fillId="4" borderId="1" xfId="10" applyNumberFormat="1" applyFont="1" applyFill="1" applyAlignment="1">
      <alignment horizontal="left" vertical="top"/>
    </xf>
    <xf numFmtId="9" fontId="34" fillId="4" borderId="1" xfId="9" applyFont="1" applyFill="1" applyBorder="1" applyAlignment="1" applyProtection="1">
      <alignment horizontal="left" vertical="top"/>
    </xf>
    <xf numFmtId="0" fontId="34" fillId="12" borderId="45" xfId="0" applyFont="1" applyFill="1" applyBorder="1" applyAlignment="1">
      <alignment horizontal="left" vertical="top" wrapText="1"/>
    </xf>
    <xf numFmtId="0" fontId="34" fillId="12" borderId="18" xfId="0" applyFont="1" applyFill="1" applyBorder="1" applyAlignment="1">
      <alignment horizontal="left" vertical="top" wrapText="1"/>
    </xf>
    <xf numFmtId="0" fontId="1" fillId="0" borderId="2" xfId="12" applyFont="1" applyBorder="1" applyAlignment="1"/>
    <xf numFmtId="0" fontId="34" fillId="4" borderId="38" xfId="0" applyFont="1" applyFill="1" applyBorder="1" applyAlignment="1" applyProtection="1">
      <alignment horizontal="center"/>
      <protection locked="0"/>
    </xf>
    <xf numFmtId="0" fontId="34" fillId="4" borderId="28" xfId="0" applyFont="1" applyFill="1" applyBorder="1" applyAlignment="1" applyProtection="1">
      <alignment horizontal="center"/>
      <protection locked="0"/>
    </xf>
    <xf numFmtId="0" fontId="34" fillId="4" borderId="29" xfId="0" applyFont="1" applyFill="1" applyBorder="1" applyAlignment="1" applyProtection="1">
      <alignment horizontal="center"/>
      <protection locked="0"/>
    </xf>
    <xf numFmtId="0" fontId="39" fillId="4" borderId="39" xfId="0" applyFont="1" applyFill="1" applyBorder="1" applyAlignment="1">
      <alignment horizontal="center"/>
    </xf>
    <xf numFmtId="0" fontId="39" fillId="4" borderId="40" xfId="0" applyFont="1" applyFill="1" applyBorder="1" applyAlignment="1">
      <alignment horizontal="center"/>
    </xf>
    <xf numFmtId="0" fontId="39" fillId="4" borderId="41" xfId="0" applyFont="1" applyFill="1" applyBorder="1" applyAlignment="1">
      <alignment horizontal="center"/>
    </xf>
    <xf numFmtId="14" fontId="34" fillId="4" borderId="38" xfId="0" applyNumberFormat="1" applyFont="1" applyFill="1" applyBorder="1" applyAlignment="1" applyProtection="1">
      <alignment horizontal="center"/>
      <protection locked="0"/>
    </xf>
    <xf numFmtId="0" fontId="41" fillId="5" borderId="2" xfId="2" applyFont="1" applyFill="1" applyBorder="1" applyAlignment="1">
      <alignment horizontal="left" vertical="top" wrapText="1"/>
    </xf>
    <xf numFmtId="0" fontId="41" fillId="5" borderId="3" xfId="2" applyFont="1" applyFill="1" applyBorder="1" applyAlignment="1">
      <alignment horizontal="left" vertical="top" wrapText="1"/>
    </xf>
    <xf numFmtId="0" fontId="41" fillId="5" borderId="4" xfId="2" applyFont="1" applyFill="1" applyBorder="1" applyAlignment="1">
      <alignment horizontal="left" vertical="top" wrapText="1"/>
    </xf>
    <xf numFmtId="0" fontId="40" fillId="2" borderId="2" xfId="2" applyFont="1" applyFill="1" applyBorder="1" applyAlignment="1">
      <alignment horizontal="left" vertical="top"/>
    </xf>
    <xf numFmtId="0" fontId="40" fillId="2" borderId="3" xfId="2" applyFont="1" applyFill="1" applyBorder="1" applyAlignment="1">
      <alignment horizontal="left" vertical="top"/>
    </xf>
    <xf numFmtId="0" fontId="40" fillId="2" borderId="4" xfId="2" applyFont="1" applyFill="1" applyBorder="1" applyAlignment="1">
      <alignment horizontal="left" vertical="top"/>
    </xf>
    <xf numFmtId="0" fontId="40" fillId="2" borderId="10" xfId="2" applyFont="1" applyFill="1" applyBorder="1" applyAlignment="1">
      <alignment horizontal="left" vertical="top"/>
    </xf>
    <xf numFmtId="0" fontId="40" fillId="2" borderId="12" xfId="2" applyFont="1" applyFill="1" applyBorder="1" applyAlignment="1">
      <alignment horizontal="left" vertical="top"/>
    </xf>
    <xf numFmtId="0" fontId="40" fillId="2" borderId="11" xfId="2" applyFont="1" applyFill="1" applyBorder="1" applyAlignment="1">
      <alignment horizontal="left" vertical="top"/>
    </xf>
    <xf numFmtId="0" fontId="34" fillId="4" borderId="75" xfId="2" applyFont="1" applyFill="1" applyBorder="1" applyAlignment="1">
      <alignment horizontal="left" vertical="top"/>
    </xf>
    <xf numFmtId="0" fontId="34" fillId="4" borderId="28" xfId="2" applyFont="1" applyFill="1" applyBorder="1" applyAlignment="1">
      <alignment horizontal="left" vertical="top"/>
    </xf>
    <xf numFmtId="0" fontId="34" fillId="4" borderId="32" xfId="2" applyFont="1" applyFill="1" applyBorder="1" applyAlignment="1">
      <alignment horizontal="left" vertical="top"/>
    </xf>
    <xf numFmtId="0" fontId="34" fillId="4" borderId="31" xfId="2" applyFont="1" applyFill="1" applyBorder="1" applyAlignment="1">
      <alignment horizontal="left" vertical="top"/>
    </xf>
    <xf numFmtId="0" fontId="52" fillId="2" borderId="10" xfId="2" applyFont="1" applyFill="1" applyBorder="1" applyAlignment="1">
      <alignment horizontal="left" vertical="center" wrapText="1"/>
    </xf>
    <xf numFmtId="0" fontId="52" fillId="2" borderId="12" xfId="2" applyFont="1" applyFill="1" applyBorder="1" applyAlignment="1">
      <alignment horizontal="left" vertical="center" wrapText="1"/>
    </xf>
    <xf numFmtId="0" fontId="51" fillId="27" borderId="2" xfId="2" applyFont="1" applyFill="1" applyBorder="1" applyAlignment="1">
      <alignment horizontal="center" vertical="top" wrapText="1"/>
    </xf>
    <xf numFmtId="0" fontId="51" fillId="27" borderId="3" xfId="2" applyFont="1" applyFill="1" applyBorder="1" applyAlignment="1">
      <alignment horizontal="center" vertical="top" wrapText="1"/>
    </xf>
    <xf numFmtId="0" fontId="51" fillId="27" borderId="4" xfId="2" applyFont="1" applyFill="1" applyBorder="1" applyAlignment="1">
      <alignment horizontal="center" vertical="top" wrapText="1"/>
    </xf>
    <xf numFmtId="0" fontId="34" fillId="4" borderId="23" xfId="2" applyFont="1" applyFill="1" applyBorder="1" applyAlignment="1">
      <alignment horizontal="left"/>
    </xf>
    <xf numFmtId="0" fontId="34" fillId="4" borderId="28" xfId="2" applyFont="1" applyFill="1" applyBorder="1" applyAlignment="1">
      <alignment horizontal="left"/>
    </xf>
    <xf numFmtId="0" fontId="34" fillId="4" borderId="75" xfId="2" applyFont="1" applyFill="1" applyBorder="1" applyAlignment="1">
      <alignment horizontal="left"/>
    </xf>
    <xf numFmtId="0" fontId="34" fillId="4" borderId="22" xfId="2" applyFont="1" applyFill="1" applyBorder="1" applyAlignment="1">
      <alignment horizontal="left" vertical="top"/>
    </xf>
    <xf numFmtId="0" fontId="34" fillId="4" borderId="23" xfId="2" applyFont="1" applyFill="1" applyBorder="1" applyAlignment="1">
      <alignment horizontal="left" vertical="top"/>
    </xf>
    <xf numFmtId="0" fontId="34" fillId="4" borderId="21" xfId="2" applyFont="1" applyFill="1" applyBorder="1" applyAlignment="1">
      <alignment horizontal="left" vertical="top"/>
    </xf>
    <xf numFmtId="0" fontId="58" fillId="0" borderId="5" xfId="4" applyFont="1" applyBorder="1" applyAlignment="1">
      <alignment horizontal="left" wrapText="1"/>
    </xf>
    <xf numFmtId="0" fontId="58" fillId="0" borderId="6" xfId="4" applyFont="1" applyBorder="1" applyAlignment="1">
      <alignment horizontal="left" wrapText="1"/>
    </xf>
    <xf numFmtId="0" fontId="58" fillId="0" borderId="7" xfId="4" applyFont="1" applyBorder="1" applyAlignment="1">
      <alignment horizontal="left" wrapText="1"/>
    </xf>
    <xf numFmtId="0" fontId="58" fillId="0" borderId="10" xfId="4" applyFont="1" applyBorder="1" applyAlignment="1">
      <alignment horizontal="left"/>
    </xf>
    <xf numFmtId="0" fontId="29" fillId="0" borderId="12" xfId="4" applyFont="1" applyBorder="1" applyAlignment="1">
      <alignment horizontal="left"/>
    </xf>
    <xf numFmtId="0" fontId="29" fillId="0" borderId="11" xfId="4" applyFont="1" applyBorder="1" applyAlignment="1">
      <alignment horizontal="left"/>
    </xf>
    <xf numFmtId="0" fontId="58" fillId="0" borderId="54" xfId="4" applyFont="1" applyBorder="1" applyAlignment="1">
      <alignment horizontal="left" vertical="top" wrapText="1"/>
    </xf>
    <xf numFmtId="0" fontId="58" fillId="0" borderId="23" xfId="4" applyFont="1" applyBorder="1" applyAlignment="1">
      <alignment horizontal="left" vertical="top" wrapText="1"/>
    </xf>
    <xf numFmtId="0" fontId="58" fillId="0" borderId="21" xfId="4" applyFont="1" applyBorder="1" applyAlignment="1">
      <alignment horizontal="left" vertical="top" wrapText="1"/>
    </xf>
    <xf numFmtId="0" fontId="58" fillId="0" borderId="38" xfId="4" applyFont="1" applyBorder="1" applyAlignment="1">
      <alignment horizontal="left" vertical="top" wrapText="1"/>
    </xf>
    <xf numFmtId="0" fontId="58" fillId="0" borderId="28" xfId="4" applyFont="1" applyBorder="1" applyAlignment="1">
      <alignment horizontal="left" vertical="top" wrapText="1"/>
    </xf>
    <xf numFmtId="0" fontId="58" fillId="0" borderId="29" xfId="4" applyFont="1" applyBorder="1" applyAlignment="1">
      <alignment horizontal="left" vertical="top" wrapText="1"/>
    </xf>
    <xf numFmtId="0" fontId="58" fillId="0" borderId="51" xfId="4" applyFont="1" applyBorder="1" applyAlignment="1">
      <alignment horizontal="left" vertical="top" wrapText="1"/>
    </xf>
    <xf numFmtId="0" fontId="58" fillId="0" borderId="31" xfId="4" applyFont="1" applyBorder="1" applyAlignment="1">
      <alignment horizontal="left" vertical="top" wrapText="1"/>
    </xf>
    <xf numFmtId="0" fontId="58" fillId="0" borderId="53" xfId="4" applyFont="1" applyBorder="1" applyAlignment="1">
      <alignment horizontal="left" vertical="top" wrapText="1"/>
    </xf>
    <xf numFmtId="0" fontId="12" fillId="0" borderId="2" xfId="12" applyFont="1" applyBorder="1" applyAlignment="1">
      <alignment horizontal="center" wrapText="1"/>
    </xf>
    <xf numFmtId="0" fontId="12" fillId="0" borderId="4" xfId="12" applyFont="1" applyBorder="1" applyAlignment="1">
      <alignment horizontal="center" wrapText="1"/>
    </xf>
    <xf numFmtId="0" fontId="1" fillId="4" borderId="1" xfId="2" applyFont="1" applyFill="1" applyAlignment="1">
      <alignment horizontal="left" vertical="top"/>
    </xf>
    <xf numFmtId="9" fontId="1" fillId="0" borderId="36" xfId="11" applyFont="1" applyBorder="1" applyAlignment="1">
      <alignment horizontal="right"/>
    </xf>
    <xf numFmtId="9" fontId="1" fillId="0" borderId="4" xfId="11" applyFont="1" applyBorder="1" applyAlignment="1">
      <alignment horizontal="right"/>
    </xf>
    <xf numFmtId="9" fontId="1" fillId="0" borderId="27" xfId="11" applyFont="1" applyBorder="1" applyAlignment="1">
      <alignment horizontal="right"/>
    </xf>
    <xf numFmtId="9" fontId="1" fillId="0" borderId="9" xfId="11" applyFont="1" applyBorder="1" applyAlignment="1">
      <alignment horizontal="right"/>
    </xf>
    <xf numFmtId="9" fontId="1" fillId="0" borderId="1" xfId="11" applyFont="1" applyBorder="1" applyAlignment="1">
      <alignment horizontal="right"/>
    </xf>
    <xf numFmtId="9" fontId="1" fillId="0" borderId="13" xfId="11" applyFont="1" applyBorder="1" applyAlignment="1">
      <alignment horizontal="right"/>
    </xf>
    <xf numFmtId="9" fontId="1" fillId="0" borderId="12" xfId="11" applyFont="1" applyBorder="1" applyAlignment="1">
      <alignment horizontal="right"/>
    </xf>
    <xf numFmtId="9" fontId="1" fillId="0" borderId="11" xfId="11" applyFont="1" applyBorder="1" applyAlignment="1">
      <alignment horizontal="right"/>
    </xf>
  </cellXfs>
  <cellStyles count="15">
    <cellStyle name="Hyperlink" xfId="14" builtinId="8"/>
    <cellStyle name="Normal" xfId="0" builtinId="0"/>
    <cellStyle name="Normal 2" xfId="1" xr:uid="{D3B17E20-2864-404B-BDF8-71EF65ECD234}"/>
    <cellStyle name="Normal 2 2" xfId="4" xr:uid="{5F659D68-776D-904C-86B7-F88429464C1F}"/>
    <cellStyle name="Normal 2 3" xfId="8" xr:uid="{42B00840-3926-404F-B484-D4F0FE4FCD09}"/>
    <cellStyle name="Normal 3" xfId="2" xr:uid="{BAE6013C-AE32-D240-A1BB-3F87BAFE4CA1}"/>
    <cellStyle name="Normal 4" xfId="7" xr:uid="{3C49E218-C771-0340-B0A5-E75723F1613B}"/>
    <cellStyle name="Normal 4 2" xfId="10" xr:uid="{6704B379-F965-B147-88F1-C9409EB1A96D}"/>
    <cellStyle name="Normal 5" xfId="12" xr:uid="{A7778E53-7F2B-5849-AD65-E6F5F8F44843}"/>
    <cellStyle name="Per cent 2" xfId="3" xr:uid="{2C1E0410-FFC1-4B47-9DE6-7383FB6492A7}"/>
    <cellStyle name="Per cent 2 2" xfId="6" xr:uid="{D06E1E32-CCF4-9146-B4FF-CBB8A0B993C2}"/>
    <cellStyle name="Per cent 3" xfId="5" xr:uid="{ED695977-FAF3-5A4B-BE6D-36D9DFDF52A1}"/>
    <cellStyle name="Per cent 3 2" xfId="9" xr:uid="{30C8AE62-AA5F-D444-ADAA-1B2CA7D4584B}"/>
    <cellStyle name="Per cent 4" xfId="13" xr:uid="{19FC08EE-0C10-D744-A0E2-4C1E0CC0E3C4}"/>
    <cellStyle name="Percent" xfId="11" builtinId="5"/>
  </cellStyles>
  <dxfs count="790">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ont>
        <color auto="1"/>
      </font>
      <fill>
        <patternFill>
          <bgColor rgb="FFFFFF00"/>
        </patternFill>
      </fill>
    </dxf>
    <dxf>
      <fill>
        <patternFill>
          <bgColor theme="0" tint="-4.9989318521683403E-2"/>
        </patternFill>
      </fill>
    </dxf>
    <dxf>
      <font>
        <color auto="1"/>
      </font>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ill>
        <patternFill>
          <bgColor theme="0" tint="-4.9989318521683403E-2"/>
        </patternFill>
      </fill>
    </dxf>
    <dxf>
      <font>
        <color auto="1"/>
      </font>
      <fill>
        <patternFill>
          <bgColor rgb="FFFFFF00"/>
        </patternFill>
      </fill>
    </dxf>
    <dxf>
      <fill>
        <patternFill>
          <bgColor theme="0" tint="-4.9989318521683403E-2"/>
        </patternFill>
      </fill>
    </dxf>
    <dxf>
      <font>
        <color auto="1"/>
      </font>
      <fill>
        <patternFill>
          <bgColor rgb="FFFFFF00"/>
        </patternFill>
      </fill>
    </dxf>
    <dxf>
      <fill>
        <patternFill>
          <bgColor rgb="FFFFFF00"/>
        </patternFill>
      </fill>
    </dxf>
    <dxf>
      <fill>
        <patternFill>
          <bgColor rgb="FFF1F1F1"/>
        </patternFill>
      </fill>
    </dxf>
    <dxf>
      <fill>
        <patternFill>
          <bgColor rgb="FFFFFF00"/>
        </patternFill>
      </fill>
    </dxf>
    <dxf>
      <fill>
        <patternFill>
          <bgColor theme="2"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rgb="FFF1F1F1"/>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rgb="FFF1F1F1"/>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0"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rgb="FFF1F1F1"/>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ont>
        <color auto="1"/>
      </font>
      <fill>
        <patternFill>
          <bgColor rgb="FFFFFF00"/>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ont>
        <color auto="1"/>
      </font>
      <fill>
        <patternFill>
          <bgColor rgb="FFFFFF00"/>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rgb="FFF1F1F1"/>
        </patternFill>
      </fill>
    </dxf>
    <dxf>
      <fill>
        <patternFill>
          <bgColor rgb="FFF2F2F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ont>
        <color rgb="FFFFFF00"/>
      </font>
      <fill>
        <patternFill>
          <bgColor rgb="FFFFFF00"/>
        </patternFill>
      </fill>
    </dxf>
    <dxf>
      <fill>
        <patternFill>
          <bgColor rgb="FFF2F2F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2F2F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2F2F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2F2F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2F2F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color auto="1"/>
      </font>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rgb="FFF1F1F1"/>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color auto="1"/>
      </font>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ont>
        <u val="none"/>
      </font>
      <fill>
        <patternFill>
          <bgColor rgb="FFF1F1F1"/>
        </patternFill>
      </fill>
    </dxf>
    <dxf>
      <fill>
        <patternFill>
          <bgColor rgb="FFF1F1F1"/>
        </patternFill>
      </fill>
    </dxf>
    <dxf>
      <fill>
        <patternFill>
          <bgColor rgb="FFF2F2F2"/>
        </patternFill>
      </fill>
    </dxf>
    <dxf>
      <fill>
        <patternFill>
          <bgColor rgb="FFF2F2F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2" tint="-4.9989318521683403E-2"/>
        </patternFill>
      </fill>
    </dxf>
    <dxf>
      <fill>
        <patternFill>
          <bgColor rgb="FFFFFF00"/>
        </patternFill>
      </fill>
    </dxf>
    <dxf>
      <fill>
        <patternFill>
          <bgColor rgb="FFFFFF00"/>
        </patternFill>
      </fill>
    </dxf>
    <dxf>
      <fill>
        <patternFill>
          <bgColor theme="2"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0" tint="-4.9989318521683403E-2"/>
        </patternFill>
      </fill>
    </dxf>
    <dxf>
      <font>
        <color auto="1"/>
      </font>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2F2F2"/>
        </patternFill>
      </fill>
    </dxf>
    <dxf>
      <fill>
        <patternFill>
          <bgColor rgb="FFF2F2F2"/>
        </patternFill>
      </fill>
    </dxf>
    <dxf>
      <fill>
        <patternFill>
          <bgColor rgb="FFF2F2F2"/>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2" tint="-4.9989318521683403E-2"/>
        </patternFill>
      </fill>
    </dxf>
    <dxf>
      <font>
        <color auto="1"/>
      </font>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FF00"/>
        </patternFill>
      </fill>
    </dxf>
    <dxf>
      <fill>
        <patternFill>
          <bgColor theme="0" tint="-4.9989318521683403E-2"/>
        </patternFill>
      </fill>
    </dxf>
    <dxf>
      <fill>
        <patternFill>
          <bgColor theme="2" tint="-4.9989318521683403E-2"/>
        </patternFill>
      </fill>
    </dxf>
    <dxf>
      <font>
        <color auto="1"/>
      </font>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ont>
        <color auto="1"/>
      </font>
      <fill>
        <patternFill>
          <bgColor rgb="FFFFFF00"/>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ont>
        <color auto="1"/>
      </font>
      <fill>
        <patternFill>
          <bgColor rgb="FFFFFF00"/>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ill>
        <patternFill>
          <bgColor rgb="FFFFFF00"/>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ont>
        <color auto="1"/>
      </font>
      <fill>
        <patternFill>
          <bgColor rgb="FFFFFF00"/>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rgb="FFFFFF00"/>
        </patternFill>
      </fill>
    </dxf>
    <dxf>
      <fill>
        <patternFill>
          <bgColor theme="2"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ont>
        <color auto="1"/>
      </font>
      <fill>
        <patternFill>
          <bgColor rgb="FFFFFF00"/>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bgColor rgb="FFFFFF00"/>
        </patternFill>
      </fill>
    </dxf>
    <dxf>
      <font>
        <color auto="1"/>
      </font>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F99FF"/>
      <color rgb="FFDAE2F2"/>
      <color rgb="FFFBC7CF"/>
      <color rgb="FF8EA9DB"/>
      <color rgb="FFBCADB7"/>
      <color rgb="FFD5D5D5"/>
      <color rgb="FF70AD46"/>
      <color rgb="FFF1F1F1"/>
      <color rgb="FFD9D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7441</xdr:colOff>
      <xdr:row>33</xdr:row>
      <xdr:rowOff>1</xdr:rowOff>
    </xdr:from>
    <xdr:to>
      <xdr:col>5</xdr:col>
      <xdr:colOff>381000</xdr:colOff>
      <xdr:row>76</xdr:row>
      <xdr:rowOff>108857</xdr:rowOff>
    </xdr:to>
    <xdr:sp macro="" textlink="">
      <xdr:nvSpPr>
        <xdr:cNvPr id="3" name="TextBox 2">
          <a:extLst>
            <a:ext uri="{FF2B5EF4-FFF2-40B4-BE49-F238E27FC236}">
              <a16:creationId xmlns:a16="http://schemas.microsoft.com/office/drawing/2014/main" id="{C7280D55-E7D1-4D19-A91A-85ACA4338E35}"/>
            </a:ext>
          </a:extLst>
        </xdr:cNvPr>
        <xdr:cNvSpPr txBox="1"/>
      </xdr:nvSpPr>
      <xdr:spPr>
        <a:xfrm>
          <a:off x="279584" y="7007680"/>
          <a:ext cx="12824095" cy="9212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solidFill>
                <a:schemeClr val="dk1"/>
              </a:solidFill>
              <a:effectLst/>
              <a:latin typeface="innocent book" panose="02000503030000020003" pitchFamily="50" charset="0"/>
              <a:ea typeface="+mn-ea"/>
              <a:cs typeface="+mn-cs"/>
            </a:rPr>
            <a:t>How</a:t>
          </a:r>
          <a:r>
            <a:rPr lang="en-GB" sz="1600" b="1" u="sng" baseline="0">
              <a:solidFill>
                <a:schemeClr val="dk1"/>
              </a:solidFill>
              <a:effectLst/>
              <a:latin typeface="innocent book" panose="02000503030000020003" pitchFamily="50" charset="0"/>
              <a:ea typeface="+mn-ea"/>
              <a:cs typeface="+mn-cs"/>
            </a:rPr>
            <a:t> to use the Office Promise:</a:t>
          </a:r>
          <a:endParaRPr lang="en-GB" sz="1600">
            <a:solidFill>
              <a:schemeClr val="dk1"/>
            </a:solidFill>
            <a:effectLst/>
            <a:latin typeface="innocent book" panose="02000503030000020003" pitchFamily="50" charset="0"/>
            <a:ea typeface="+mn-ea"/>
            <a:cs typeface="+mn-cs"/>
          </a:endParaRPr>
        </a:p>
        <a:p>
          <a:endParaRPr lang="en-GB" sz="1600">
            <a:solidFill>
              <a:schemeClr val="dk1"/>
            </a:solidFill>
            <a:effectLst/>
            <a:latin typeface="innocent book" panose="02000503030000020003" pitchFamily="50" charset="0"/>
            <a:ea typeface="+mn-ea"/>
            <a:cs typeface="+mn-cs"/>
          </a:endParaRPr>
        </a:p>
        <a:p>
          <a:r>
            <a:rPr lang="en-GB" sz="1600">
              <a:solidFill>
                <a:schemeClr val="dk1"/>
              </a:solidFill>
              <a:effectLst/>
              <a:latin typeface="innocent book" panose="02000503030000020003" pitchFamily="50" charset="0"/>
              <a:ea typeface="+mn-ea"/>
              <a:cs typeface="+mn-cs"/>
            </a:rPr>
            <a:t>Hello and welcome to our innocent office promise. For every innocent office, we make a promise that we’ll do our bit to look after our people, our local communities and our environment. By making sure we keep track of all the information in this document, in each of our offices, we’re also making sure that we maintain and improve our B Corp score every year. </a:t>
          </a:r>
        </a:p>
        <a:p>
          <a:r>
            <a:rPr lang="en-GB" sz="1600">
              <a:solidFill>
                <a:schemeClr val="dk1"/>
              </a:solidFill>
              <a:effectLst/>
              <a:latin typeface="innocent book" panose="02000503030000020003" pitchFamily="50" charset="0"/>
              <a:ea typeface="+mn-ea"/>
              <a:cs typeface="+mn-cs"/>
            </a:rPr>
            <a:t> </a:t>
          </a:r>
        </a:p>
        <a:p>
          <a:r>
            <a:rPr lang="en-GB" sz="1600">
              <a:solidFill>
                <a:schemeClr val="dk1"/>
              </a:solidFill>
              <a:effectLst/>
              <a:latin typeface="innocent book" panose="02000503030000020003" pitchFamily="50" charset="0"/>
              <a:ea typeface="+mn-ea"/>
              <a:cs typeface="+mn-cs"/>
            </a:rPr>
            <a:t>Here are our </a:t>
          </a:r>
          <a:r>
            <a:rPr lang="en-GB" sz="1600" b="1" u="sng">
              <a:solidFill>
                <a:schemeClr val="dk1"/>
              </a:solidFill>
              <a:effectLst/>
              <a:latin typeface="innocent book" panose="02000503030000020003" pitchFamily="50" charset="0"/>
              <a:ea typeface="+mn-ea"/>
              <a:cs typeface="+mn-cs"/>
            </a:rPr>
            <a:t>10 top tips</a:t>
          </a:r>
          <a:r>
            <a:rPr lang="en-GB" sz="1600">
              <a:solidFill>
                <a:schemeClr val="dk1"/>
              </a:solidFill>
              <a:effectLst/>
              <a:latin typeface="innocent book" panose="02000503030000020003" pitchFamily="50" charset="0"/>
              <a:ea typeface="+mn-ea"/>
              <a:cs typeface="+mn-cs"/>
            </a:rPr>
            <a:t> for filling in this document for your office: </a:t>
          </a:r>
        </a:p>
        <a:p>
          <a:endParaRPr lang="en-GB" sz="1600">
            <a:solidFill>
              <a:schemeClr val="dk1"/>
            </a:solidFill>
            <a:effectLst/>
            <a:latin typeface="innocent book" panose="02000503030000020003" pitchFamily="50" charset="0"/>
            <a:ea typeface="+mn-ea"/>
            <a:cs typeface="+mn-cs"/>
          </a:endParaRPr>
        </a:p>
        <a:p>
          <a:pPr lvl="0"/>
          <a:r>
            <a:rPr lang="en-GB" sz="1600">
              <a:solidFill>
                <a:schemeClr val="dk1"/>
              </a:solidFill>
              <a:effectLst/>
              <a:latin typeface="innocent book" panose="02000503030000020003" pitchFamily="50" charset="0"/>
              <a:ea typeface="+mn-ea"/>
              <a:cs typeface="+mn-cs"/>
            </a:rPr>
            <a:t>1. When answering the questions, please do so for </a:t>
          </a:r>
          <a:r>
            <a:rPr lang="en-GB" sz="1600" b="1" u="sng">
              <a:solidFill>
                <a:schemeClr val="dk1"/>
              </a:solidFill>
              <a:effectLst/>
              <a:latin typeface="innocent book" panose="02000503030000020003" pitchFamily="50" charset="0"/>
              <a:ea typeface="+mn-ea"/>
              <a:cs typeface="+mn-cs"/>
            </a:rPr>
            <a:t>your office only</a:t>
          </a:r>
          <a:r>
            <a:rPr lang="en-GB" sz="1600">
              <a:solidFill>
                <a:schemeClr val="dk1"/>
              </a:solidFill>
              <a:effectLst/>
              <a:latin typeface="innocent book" panose="02000503030000020003" pitchFamily="50" charset="0"/>
              <a:ea typeface="+mn-ea"/>
              <a:cs typeface="+mn-cs"/>
            </a:rPr>
            <a:t>, not for innocent as a whole. </a:t>
          </a:r>
        </a:p>
        <a:p>
          <a:pPr lvl="0"/>
          <a:endParaRPr lang="en-GB" sz="1600">
            <a:solidFill>
              <a:schemeClr val="dk1"/>
            </a:solidFill>
            <a:effectLst/>
            <a:latin typeface="innocent book" panose="02000503030000020003" pitchFamily="50" charset="0"/>
            <a:ea typeface="+mn-ea"/>
            <a:cs typeface="+mn-cs"/>
          </a:endParaRPr>
        </a:p>
        <a:p>
          <a:pPr lvl="0"/>
          <a:r>
            <a:rPr lang="en-GB" sz="1600">
              <a:solidFill>
                <a:schemeClr val="dk1"/>
              </a:solidFill>
              <a:effectLst/>
              <a:latin typeface="innocent book" panose="02000503030000020003" pitchFamily="50" charset="0"/>
              <a:ea typeface="+mn-ea"/>
              <a:cs typeface="+mn-cs"/>
            </a:rPr>
            <a:t>2. If there are any questions that don’t make sense, please take them to the monthly promise meeting (if you have this tool, you’re probably already invited).</a:t>
          </a:r>
        </a:p>
        <a:p>
          <a:pPr lvl="0"/>
          <a:r>
            <a:rPr lang="en-GB" sz="1600">
              <a:solidFill>
                <a:schemeClr val="dk1"/>
              </a:solidFill>
              <a:effectLst/>
              <a:latin typeface="innocent book" panose="02000503030000020003" pitchFamily="50" charset="0"/>
              <a:ea typeface="+mn-ea"/>
              <a:cs typeface="+mn-cs"/>
            </a:rPr>
            <a:t> </a:t>
          </a:r>
        </a:p>
        <a:p>
          <a:pPr lvl="0"/>
          <a:r>
            <a:rPr lang="en-GB" sz="1600">
              <a:solidFill>
                <a:schemeClr val="dk1"/>
              </a:solidFill>
              <a:effectLst/>
              <a:latin typeface="innocent book" panose="02000503030000020003" pitchFamily="50" charset="0"/>
              <a:ea typeface="+mn-ea"/>
              <a:cs typeface="+mn-cs"/>
            </a:rPr>
            <a:t>3. The column</a:t>
          </a:r>
          <a:r>
            <a:rPr lang="en-GB" sz="1600" baseline="0">
              <a:solidFill>
                <a:schemeClr val="dk1"/>
              </a:solidFill>
              <a:effectLst/>
              <a:latin typeface="innocent book" panose="02000503030000020003" pitchFamily="50" charset="0"/>
              <a:ea typeface="+mn-ea"/>
              <a:cs typeface="+mn-cs"/>
            </a:rPr>
            <a:t> labelled</a:t>
          </a:r>
          <a:r>
            <a:rPr lang="en-GB" sz="1600" i="1">
              <a:solidFill>
                <a:schemeClr val="accent6"/>
              </a:solidFill>
              <a:effectLst/>
              <a:latin typeface="innocent book" panose="02000503030000020003" pitchFamily="50" charset="0"/>
              <a:ea typeface="+mn-ea"/>
              <a:cs typeface="+mn-cs"/>
            </a:rPr>
            <a:t>‘practice’</a:t>
          </a:r>
          <a:r>
            <a:rPr lang="en-GB" sz="1600">
              <a:solidFill>
                <a:schemeClr val="dk1"/>
              </a:solidFill>
              <a:effectLst/>
              <a:latin typeface="innocent book" panose="02000503030000020003" pitchFamily="50" charset="0"/>
              <a:ea typeface="+mn-ea"/>
              <a:cs typeface="+mn-cs"/>
            </a:rPr>
            <a:t> is the question that you need to answer. </a:t>
          </a:r>
        </a:p>
        <a:p>
          <a:pPr lvl="0"/>
          <a:endParaRPr lang="en-GB" sz="1600">
            <a:solidFill>
              <a:schemeClr val="dk1"/>
            </a:solidFill>
            <a:effectLst/>
            <a:latin typeface="innocent book" panose="02000503030000020003" pitchFamily="50" charset="0"/>
            <a:ea typeface="+mn-ea"/>
            <a:cs typeface="+mn-cs"/>
          </a:endParaRPr>
        </a:p>
        <a:p>
          <a:pPr lvl="0"/>
          <a:r>
            <a:rPr lang="en-GB" sz="1600">
              <a:solidFill>
                <a:schemeClr val="dk1"/>
              </a:solidFill>
              <a:effectLst/>
              <a:latin typeface="innocent book" panose="02000503030000020003" pitchFamily="50" charset="0"/>
              <a:ea typeface="+mn-ea"/>
              <a:cs typeface="+mn-cs"/>
            </a:rPr>
            <a:t>4. The column labelled </a:t>
          </a:r>
          <a:r>
            <a:rPr lang="en-GB" sz="1600">
              <a:solidFill>
                <a:schemeClr val="accent6"/>
              </a:solidFill>
              <a:effectLst/>
              <a:latin typeface="innocent book" panose="02000503030000020003" pitchFamily="50" charset="0"/>
              <a:ea typeface="+mn-ea"/>
              <a:cs typeface="+mn-cs"/>
            </a:rPr>
            <a:t>‘further information’</a:t>
          </a:r>
          <a:r>
            <a:rPr lang="en-GB" sz="1600">
              <a:solidFill>
                <a:schemeClr val="dk1"/>
              </a:solidFill>
              <a:effectLst/>
              <a:latin typeface="innocent book" panose="02000503030000020003" pitchFamily="50" charset="0"/>
              <a:ea typeface="+mn-ea"/>
              <a:cs typeface="+mn-cs"/>
            </a:rPr>
            <a:t> is provided to give you more information about the question and to help you answer it. Before answering the questions, please make sure that you have read and understood this information. </a:t>
          </a:r>
        </a:p>
        <a:p>
          <a:pPr lvl="0"/>
          <a:endParaRPr lang="en-GB" sz="1600">
            <a:solidFill>
              <a:schemeClr val="dk1"/>
            </a:solidFill>
            <a:effectLst/>
            <a:latin typeface="innocent book" panose="02000503030000020003" pitchFamily="50" charset="0"/>
            <a:ea typeface="+mn-ea"/>
            <a:cs typeface="+mn-cs"/>
          </a:endParaRPr>
        </a:p>
        <a:p>
          <a:pPr lvl="0"/>
          <a:r>
            <a:rPr lang="en-GB" sz="1600">
              <a:solidFill>
                <a:schemeClr val="dk1"/>
              </a:solidFill>
              <a:effectLst/>
              <a:latin typeface="innocent book" panose="02000503030000020003" pitchFamily="50" charset="0"/>
              <a:ea typeface="+mn-ea"/>
              <a:cs typeface="+mn-cs"/>
            </a:rPr>
            <a:t>5. When answering questions for the first time, you will need to complete the highlighted </a:t>
          </a:r>
          <a:r>
            <a:rPr lang="en-GB" sz="1600" b="1" u="sng">
              <a:solidFill>
                <a:schemeClr val="dk1"/>
              </a:solidFill>
              <a:effectLst/>
              <a:latin typeface="innocent book" panose="02000503030000020003" pitchFamily="50" charset="0"/>
              <a:ea typeface="+mn-ea"/>
              <a:cs typeface="+mn-cs"/>
            </a:rPr>
            <a:t>yellow boxes</a:t>
          </a:r>
          <a:r>
            <a:rPr lang="en-GB" sz="1600" u="sng">
              <a:solidFill>
                <a:schemeClr val="dk1"/>
              </a:solidFill>
              <a:effectLst/>
              <a:latin typeface="innocent book" panose="02000503030000020003" pitchFamily="50" charset="0"/>
              <a:ea typeface="+mn-ea"/>
              <a:cs typeface="+mn-cs"/>
            </a:rPr>
            <a:t> </a:t>
          </a:r>
          <a:r>
            <a:rPr lang="en-GB" sz="1600">
              <a:solidFill>
                <a:schemeClr val="dk1"/>
              </a:solidFill>
              <a:effectLst/>
              <a:latin typeface="innocent book" panose="02000503030000020003" pitchFamily="50" charset="0"/>
              <a:ea typeface="+mn-ea"/>
              <a:cs typeface="+mn-cs"/>
            </a:rPr>
            <a:t>(starting in </a:t>
          </a:r>
          <a:r>
            <a:rPr lang="en-GB" sz="1600" i="1">
              <a:solidFill>
                <a:schemeClr val="accent6"/>
              </a:solidFill>
              <a:effectLst/>
              <a:latin typeface="innocent book" panose="02000503030000020003" pitchFamily="50" charset="0"/>
              <a:ea typeface="+mn-ea"/>
              <a:cs typeface="+mn-cs"/>
            </a:rPr>
            <a:t>‘does our office do this?’</a:t>
          </a:r>
          <a:r>
            <a:rPr lang="en-GB" sz="1600">
              <a:solidFill>
                <a:schemeClr val="dk1"/>
              </a:solidFill>
              <a:effectLst/>
              <a:latin typeface="innocent book" panose="02000503030000020003" pitchFamily="50" charset="0"/>
              <a:ea typeface="+mn-ea"/>
              <a:cs typeface="+mn-cs"/>
            </a:rPr>
            <a:t>). Once you have filled in one yellow box, you can then complete the next step (e.g. rationale and evidence) for that question (which will appear in yellow). </a:t>
          </a:r>
        </a:p>
        <a:p>
          <a:pPr lvl="0"/>
          <a:endParaRPr lang="en-GB" sz="1600">
            <a:solidFill>
              <a:schemeClr val="dk1"/>
            </a:solidFill>
            <a:effectLst/>
            <a:latin typeface="innocent book" panose="02000503030000020003" pitchFamily="50" charset="0"/>
            <a:ea typeface="+mn-ea"/>
            <a:cs typeface="+mn-cs"/>
          </a:endParaRPr>
        </a:p>
        <a:p>
          <a:pPr lvl="0"/>
          <a:r>
            <a:rPr lang="en-GB" sz="1600">
              <a:solidFill>
                <a:schemeClr val="dk1"/>
              </a:solidFill>
              <a:effectLst/>
              <a:latin typeface="innocent book" panose="02000503030000020003" pitchFamily="50" charset="0"/>
              <a:ea typeface="+mn-ea"/>
              <a:cs typeface="+mn-cs"/>
            </a:rPr>
            <a:t>6. To meet our requirements for the B Corp Impact Assessment (BIA), we must have a </a:t>
          </a:r>
          <a:r>
            <a:rPr lang="en-GB" sz="1600" b="1" u="sng">
              <a:solidFill>
                <a:schemeClr val="dk1"/>
              </a:solidFill>
              <a:effectLst/>
              <a:latin typeface="innocent book" panose="02000503030000020003" pitchFamily="50" charset="0"/>
              <a:ea typeface="+mn-ea"/>
              <a:cs typeface="+mn-cs"/>
            </a:rPr>
            <a:t>full rationale</a:t>
          </a:r>
          <a:r>
            <a:rPr lang="en-GB" sz="1600" u="sng">
              <a:solidFill>
                <a:schemeClr val="dk1"/>
              </a:solidFill>
              <a:effectLst/>
              <a:latin typeface="innocent book" panose="02000503030000020003" pitchFamily="50" charset="0"/>
              <a:ea typeface="+mn-ea"/>
              <a:cs typeface="+mn-cs"/>
            </a:rPr>
            <a:t> </a:t>
          </a:r>
          <a:r>
            <a:rPr lang="en-GB" sz="1600">
              <a:solidFill>
                <a:schemeClr val="dk1"/>
              </a:solidFill>
              <a:effectLst/>
              <a:latin typeface="innocent book" panose="02000503030000020003" pitchFamily="50" charset="0"/>
              <a:ea typeface="+mn-ea"/>
              <a:cs typeface="+mn-cs"/>
            </a:rPr>
            <a:t>as to why you have answered the question in the way you have. The more information provided the better. Please </a:t>
          </a:r>
          <a:r>
            <a:rPr lang="en-GB" sz="1600" b="1" u="sng">
              <a:solidFill>
                <a:schemeClr val="dk1"/>
              </a:solidFill>
              <a:effectLst/>
              <a:latin typeface="innocent book" panose="02000503030000020003" pitchFamily="50" charset="0"/>
              <a:ea typeface="+mn-ea"/>
              <a:cs typeface="+mn-cs"/>
            </a:rPr>
            <a:t>always provide a rationale</a:t>
          </a:r>
          <a:r>
            <a:rPr lang="en-GB" sz="1600" b="0" u="none">
              <a:solidFill>
                <a:schemeClr val="dk1"/>
              </a:solidFill>
              <a:effectLst/>
              <a:latin typeface="innocent book" panose="02000503030000020003" pitchFamily="50" charset="0"/>
              <a:ea typeface="+mn-ea"/>
              <a:cs typeface="+mn-cs"/>
            </a:rPr>
            <a:t> in the column called </a:t>
          </a:r>
          <a:r>
            <a:rPr lang="en-GB" sz="1600" i="1">
              <a:solidFill>
                <a:schemeClr val="accent6"/>
              </a:solidFill>
              <a:effectLst/>
              <a:latin typeface="innocent book" panose="02000503030000020003" pitchFamily="50" charset="0"/>
              <a:ea typeface="+mn-ea"/>
              <a:cs typeface="+mn-cs"/>
            </a:rPr>
            <a:t>‘rationale for why you have answered this way’</a:t>
          </a:r>
          <a:r>
            <a:rPr lang="en-GB" sz="1600">
              <a:solidFill>
                <a:schemeClr val="dk1"/>
              </a:solidFill>
              <a:effectLst/>
              <a:latin typeface="innocent book" panose="02000503030000020003" pitchFamily="50" charset="0"/>
              <a:ea typeface="+mn-ea"/>
              <a:cs typeface="+mn-cs"/>
            </a:rPr>
            <a:t>. Even if you select ‘don’t know’ or ‘not relevant’, then please let us know why it is not possible to gather that information, or why the question is not relevant to your office.</a:t>
          </a:r>
        </a:p>
        <a:p>
          <a:pPr lvl="0"/>
          <a:endParaRPr lang="en-GB" sz="1600">
            <a:solidFill>
              <a:schemeClr val="dk1"/>
            </a:solidFill>
            <a:effectLst/>
            <a:latin typeface="innocent book" panose="02000503030000020003" pitchFamily="50" charset="0"/>
            <a:ea typeface="+mn-ea"/>
            <a:cs typeface="+mn-cs"/>
          </a:endParaRPr>
        </a:p>
        <a:p>
          <a:pPr lvl="0"/>
          <a:r>
            <a:rPr lang="en-GB" sz="1600">
              <a:solidFill>
                <a:schemeClr val="dk1"/>
              </a:solidFill>
              <a:effectLst/>
              <a:latin typeface="innocent book" panose="02000503030000020003" pitchFamily="50" charset="0"/>
              <a:ea typeface="+mn-ea"/>
              <a:cs typeface="+mn-cs"/>
            </a:rPr>
            <a:t>7. Similarly, to meet our requirements for the BIA we need easy access to proof of the information provided. Please provide </a:t>
          </a:r>
          <a:r>
            <a:rPr lang="en-GB" sz="1600" b="1" u="sng">
              <a:solidFill>
                <a:schemeClr val="dk1"/>
              </a:solidFill>
              <a:effectLst/>
              <a:latin typeface="innocent book" panose="02000503030000020003" pitchFamily="50" charset="0"/>
              <a:ea typeface="+mn-ea"/>
              <a:cs typeface="+mn-cs"/>
            </a:rPr>
            <a:t>links to evidence</a:t>
          </a:r>
          <a:r>
            <a:rPr lang="en-GB" sz="1600" u="sng">
              <a:solidFill>
                <a:schemeClr val="dk1"/>
              </a:solidFill>
              <a:effectLst/>
              <a:latin typeface="innocent book" panose="02000503030000020003" pitchFamily="50" charset="0"/>
              <a:ea typeface="+mn-ea"/>
              <a:cs typeface="+mn-cs"/>
            </a:rPr>
            <a:t> </a:t>
          </a:r>
          <a:r>
            <a:rPr lang="en-GB" sz="1600">
              <a:solidFill>
                <a:schemeClr val="dk1"/>
              </a:solidFill>
              <a:effectLst/>
              <a:latin typeface="innocent book" panose="02000503030000020003" pitchFamily="50" charset="0"/>
              <a:ea typeface="+mn-ea"/>
              <a:cs typeface="+mn-cs"/>
            </a:rPr>
            <a:t>(saved on the system) in the</a:t>
          </a:r>
          <a:r>
            <a:rPr lang="en-GB" sz="1600" baseline="0">
              <a:solidFill>
                <a:schemeClr val="dk1"/>
              </a:solidFill>
              <a:effectLst/>
              <a:latin typeface="innocent book" panose="02000503030000020003" pitchFamily="50" charset="0"/>
              <a:ea typeface="+mn-ea"/>
              <a:cs typeface="+mn-cs"/>
            </a:rPr>
            <a:t> column called </a:t>
          </a:r>
          <a:r>
            <a:rPr lang="en-GB" sz="1600" i="1">
              <a:solidFill>
                <a:schemeClr val="accent6"/>
              </a:solidFill>
              <a:effectLst/>
              <a:latin typeface="innocent book" panose="02000503030000020003" pitchFamily="50" charset="0"/>
              <a:ea typeface="+mn-ea"/>
              <a:cs typeface="+mn-cs"/>
            </a:rPr>
            <a:t>‘please provide links to evidence’</a:t>
          </a:r>
          <a:r>
            <a:rPr lang="en-GB" sz="1600">
              <a:solidFill>
                <a:schemeClr val="dk1"/>
              </a:solidFill>
              <a:effectLst/>
              <a:latin typeface="innocent book" panose="02000503030000020003" pitchFamily="50" charset="0"/>
              <a:ea typeface="+mn-ea"/>
              <a:cs typeface="+mn-cs"/>
            </a:rPr>
            <a:t> (accepted</a:t>
          </a:r>
          <a:r>
            <a:rPr lang="en-GB" sz="1600" baseline="0">
              <a:solidFill>
                <a:schemeClr val="dk1"/>
              </a:solidFill>
              <a:effectLst/>
              <a:latin typeface="innocent book" panose="02000503030000020003" pitchFamily="50" charset="0"/>
              <a:ea typeface="+mn-ea"/>
              <a:cs typeface="+mn-cs"/>
            </a:rPr>
            <a:t>/</a:t>
          </a:r>
          <a:r>
            <a:rPr lang="en-GB" sz="1600">
              <a:solidFill>
                <a:schemeClr val="dk1"/>
              </a:solidFill>
              <a:effectLst/>
              <a:latin typeface="innocent book" panose="02000503030000020003" pitchFamily="50" charset="0"/>
              <a:ea typeface="+mn-ea"/>
              <a:cs typeface="+mn-cs"/>
            </a:rPr>
            <a:t>recommended</a:t>
          </a:r>
          <a:r>
            <a:rPr lang="en-GB" sz="1600" baseline="0">
              <a:solidFill>
                <a:schemeClr val="dk1"/>
              </a:solidFill>
              <a:effectLst/>
              <a:latin typeface="innocent book" panose="02000503030000020003" pitchFamily="50" charset="0"/>
              <a:ea typeface="+mn-ea"/>
              <a:cs typeface="+mn-cs"/>
            </a:rPr>
            <a:t> </a:t>
          </a:r>
          <a:r>
            <a:rPr lang="en-GB" sz="1600">
              <a:solidFill>
                <a:schemeClr val="dk1"/>
              </a:solidFill>
              <a:effectLst/>
              <a:latin typeface="innocent book" panose="02000503030000020003" pitchFamily="50" charset="0"/>
              <a:ea typeface="+mn-ea"/>
              <a:cs typeface="+mn-cs"/>
            </a:rPr>
            <a:t>examples of</a:t>
          </a:r>
          <a:r>
            <a:rPr lang="en-GB" sz="1600" baseline="0">
              <a:solidFill>
                <a:schemeClr val="dk1"/>
              </a:solidFill>
              <a:effectLst/>
              <a:latin typeface="innocent book" panose="02000503030000020003" pitchFamily="50" charset="0"/>
              <a:ea typeface="+mn-ea"/>
              <a:cs typeface="+mn-cs"/>
            </a:rPr>
            <a:t> </a:t>
          </a:r>
          <a:r>
            <a:rPr lang="en-GB" sz="1600">
              <a:solidFill>
                <a:schemeClr val="dk1"/>
              </a:solidFill>
              <a:effectLst/>
              <a:latin typeface="innocent book" panose="02000503030000020003" pitchFamily="50" charset="0"/>
              <a:ea typeface="+mn-ea"/>
              <a:cs typeface="+mn-cs"/>
            </a:rPr>
            <a:t>evidence are</a:t>
          </a:r>
          <a:r>
            <a:rPr lang="en-GB" sz="1600" baseline="0">
              <a:solidFill>
                <a:schemeClr val="dk1"/>
              </a:solidFill>
              <a:effectLst/>
              <a:latin typeface="innocent book" panose="02000503030000020003" pitchFamily="50" charset="0"/>
              <a:ea typeface="+mn-ea"/>
              <a:cs typeface="+mn-cs"/>
            </a:rPr>
            <a:t> </a:t>
          </a:r>
          <a:r>
            <a:rPr lang="en-GB" sz="1600">
              <a:solidFill>
                <a:schemeClr val="dk1"/>
              </a:solidFill>
              <a:effectLst/>
              <a:latin typeface="innocent book" panose="02000503030000020003" pitchFamily="50" charset="0"/>
              <a:ea typeface="+mn-ea"/>
              <a:cs typeface="+mn-cs"/>
            </a:rPr>
            <a:t>in the column called </a:t>
          </a:r>
          <a:r>
            <a:rPr lang="en-GB" sz="1600" i="1">
              <a:solidFill>
                <a:schemeClr val="accent6"/>
              </a:solidFill>
              <a:effectLst/>
              <a:latin typeface="innocent book" panose="02000503030000020003" pitchFamily="50" charset="0"/>
              <a:ea typeface="+mn-ea"/>
              <a:cs typeface="+mn-cs"/>
            </a:rPr>
            <a:t>'evidence for guidance'</a:t>
          </a:r>
          <a:r>
            <a:rPr lang="en-GB" sz="1600">
              <a:solidFill>
                <a:schemeClr val="dk1"/>
              </a:solidFill>
              <a:effectLst/>
              <a:latin typeface="innocent book" panose="02000503030000020003" pitchFamily="50" charset="0"/>
              <a:ea typeface="+mn-ea"/>
              <a:cs typeface="+mn-cs"/>
            </a:rPr>
            <a:t>) </a:t>
          </a:r>
        </a:p>
        <a:p>
          <a:pPr lvl="0"/>
          <a:endParaRPr lang="en-GB" sz="1600">
            <a:solidFill>
              <a:schemeClr val="dk1"/>
            </a:solidFill>
            <a:effectLst/>
            <a:latin typeface="innocent book" panose="02000503030000020003" pitchFamily="50" charset="0"/>
            <a:ea typeface="+mn-ea"/>
            <a:cs typeface="+mn-cs"/>
          </a:endParaRPr>
        </a:p>
        <a:p>
          <a:pPr lvl="0"/>
          <a:r>
            <a:rPr lang="en-GB" sz="1600">
              <a:solidFill>
                <a:schemeClr val="dk1"/>
              </a:solidFill>
              <a:effectLst/>
              <a:latin typeface="innocent book" panose="02000503030000020003" pitchFamily="50" charset="0"/>
              <a:ea typeface="+mn-ea"/>
              <a:cs typeface="+mn-cs"/>
            </a:rPr>
            <a:t>8. This document also collects </a:t>
          </a:r>
          <a:r>
            <a:rPr lang="en-GB" sz="1600" b="1" u="sng">
              <a:solidFill>
                <a:schemeClr val="dk1"/>
              </a:solidFill>
              <a:effectLst/>
              <a:latin typeface="innocent book" panose="02000503030000020003" pitchFamily="50" charset="0"/>
              <a:ea typeface="+mn-ea"/>
              <a:cs typeface="+mn-cs"/>
            </a:rPr>
            <a:t>all data relating to our carbon emissions</a:t>
          </a:r>
          <a:r>
            <a:rPr lang="en-GB" sz="1600">
              <a:solidFill>
                <a:schemeClr val="dk1"/>
              </a:solidFill>
              <a:effectLst/>
              <a:latin typeface="innocent book" panose="02000503030000020003" pitchFamily="50" charset="0"/>
              <a:ea typeface="+mn-ea"/>
              <a:cs typeface="+mn-cs"/>
            </a:rPr>
            <a:t>. You will </a:t>
          </a:r>
          <a:r>
            <a:rPr lang="en-GB" sz="1600" b="1" u="sng">
              <a:solidFill>
                <a:schemeClr val="dk1"/>
              </a:solidFill>
              <a:effectLst/>
              <a:latin typeface="innocent book" panose="02000503030000020003" pitchFamily="50" charset="0"/>
              <a:ea typeface="+mn-ea"/>
              <a:cs typeface="+mn-cs"/>
            </a:rPr>
            <a:t>not</a:t>
          </a:r>
          <a:r>
            <a:rPr lang="en-GB" sz="1600">
              <a:solidFill>
                <a:schemeClr val="dk1"/>
              </a:solidFill>
              <a:effectLst/>
              <a:latin typeface="innocent book" panose="02000503030000020003" pitchFamily="50" charset="0"/>
              <a:ea typeface="+mn-ea"/>
              <a:cs typeface="+mn-cs"/>
            </a:rPr>
            <a:t> need to fill in a separate document to collect information on energy, water and waste related to our offices.</a:t>
          </a:r>
        </a:p>
        <a:p>
          <a:pPr lvl="0"/>
          <a:endParaRPr lang="en-GB" sz="1600">
            <a:solidFill>
              <a:schemeClr val="dk1"/>
            </a:solidFill>
            <a:effectLst/>
            <a:latin typeface="innocent book" panose="02000503030000020003" pitchFamily="50" charset="0"/>
            <a:ea typeface="+mn-ea"/>
            <a:cs typeface="+mn-cs"/>
          </a:endParaRPr>
        </a:p>
        <a:p>
          <a:pPr lvl="0"/>
          <a:r>
            <a:rPr lang="en-GB" sz="1600">
              <a:solidFill>
                <a:schemeClr val="dk1"/>
              </a:solidFill>
              <a:effectLst/>
              <a:latin typeface="innocent book" panose="02000503030000020003" pitchFamily="50" charset="0"/>
              <a:ea typeface="+mn-ea"/>
              <a:cs typeface="+mn-cs"/>
            </a:rPr>
            <a:t>9. If you are from a smaller or shared office space, you may have different questions available to you than those in bigger offices. </a:t>
          </a:r>
        </a:p>
        <a:p>
          <a:pPr lvl="0"/>
          <a:endParaRPr lang="en-GB" sz="1600">
            <a:solidFill>
              <a:schemeClr val="dk1"/>
            </a:solidFill>
            <a:effectLst/>
            <a:latin typeface="innocent book" panose="02000503030000020003" pitchFamily="50" charset="0"/>
            <a:ea typeface="+mn-ea"/>
            <a:cs typeface="+mn-cs"/>
          </a:endParaRPr>
        </a:p>
        <a:p>
          <a:pPr lvl="0"/>
          <a:r>
            <a:rPr lang="en-GB" sz="1600">
              <a:solidFill>
                <a:schemeClr val="dk1"/>
              </a:solidFill>
              <a:effectLst/>
              <a:latin typeface="innocent book" panose="02000503030000020003" pitchFamily="50" charset="0"/>
              <a:ea typeface="+mn-ea"/>
              <a:cs typeface="+mn-cs"/>
            </a:rPr>
            <a:t>10. Throughout the document, there will be some questions selected as ‘high priority’. These questions are a minimum standard for innocent. </a:t>
          </a:r>
          <a:r>
            <a:rPr lang="en-GB" sz="1600" b="1" u="sng">
              <a:solidFill>
                <a:schemeClr val="dk1"/>
              </a:solidFill>
              <a:effectLst/>
              <a:latin typeface="innocent book" panose="02000503030000020003" pitchFamily="50" charset="0"/>
              <a:ea typeface="+mn-ea"/>
              <a:cs typeface="+mn-cs"/>
            </a:rPr>
            <a:t>Please do your best to answer all high priority questions</a:t>
          </a:r>
          <a:r>
            <a:rPr lang="en-GB" sz="1600" u="sng">
              <a:solidFill>
                <a:schemeClr val="dk1"/>
              </a:solidFill>
              <a:effectLst/>
              <a:latin typeface="innocent book" panose="02000503030000020003" pitchFamily="50" charset="0"/>
              <a:ea typeface="+mn-ea"/>
              <a:cs typeface="+mn-cs"/>
            </a:rPr>
            <a:t>. </a:t>
          </a:r>
        </a:p>
        <a:p>
          <a:endParaRPr lang="en-GB" sz="1100"/>
        </a:p>
      </xdr:txBody>
    </xdr:sp>
    <xdr:clientData/>
  </xdr:twoCellAnchor>
  <xdr:twoCellAnchor editAs="oneCell">
    <xdr:from>
      <xdr:col>1</xdr:col>
      <xdr:colOff>228600</xdr:colOff>
      <xdr:row>0</xdr:row>
      <xdr:rowOff>177800</xdr:rowOff>
    </xdr:from>
    <xdr:to>
      <xdr:col>1</xdr:col>
      <xdr:colOff>3872992</xdr:colOff>
      <xdr:row>21</xdr:row>
      <xdr:rowOff>14339</xdr:rowOff>
    </xdr:to>
    <xdr:pic>
      <xdr:nvPicPr>
        <xdr:cNvPr id="6" name="Picture 5">
          <a:extLst>
            <a:ext uri="{FF2B5EF4-FFF2-40B4-BE49-F238E27FC236}">
              <a16:creationId xmlns:a16="http://schemas.microsoft.com/office/drawing/2014/main" id="{7FEAA0E3-FB61-2A44-B12D-8FF7EE9332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00" y="177800"/>
          <a:ext cx="3644392" cy="44085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774700</xdr:colOff>
      <xdr:row>1</xdr:row>
      <xdr:rowOff>34925</xdr:rowOff>
    </xdr:from>
    <xdr:to>
      <xdr:col>8</xdr:col>
      <xdr:colOff>38100</xdr:colOff>
      <xdr:row>6</xdr:row>
      <xdr:rowOff>0</xdr:rowOff>
    </xdr:to>
    <xdr:sp macro="" textlink="">
      <xdr:nvSpPr>
        <xdr:cNvPr id="2" name="TextBox 1">
          <a:extLst>
            <a:ext uri="{FF2B5EF4-FFF2-40B4-BE49-F238E27FC236}">
              <a16:creationId xmlns:a16="http://schemas.microsoft.com/office/drawing/2014/main" id="{B7432EA9-C836-4F0E-8D80-8BB72CE5CA47}"/>
            </a:ext>
          </a:extLst>
        </xdr:cNvPr>
        <xdr:cNvSpPr txBox="1"/>
      </xdr:nvSpPr>
      <xdr:spPr>
        <a:xfrm>
          <a:off x="774700" y="238125"/>
          <a:ext cx="8026400"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a:solidFill>
                <a:schemeClr val="dk1"/>
              </a:solidFill>
              <a:effectLst/>
              <a:latin typeface="innocent book" panose="02000503030000020003" pitchFamily="50" charset="0"/>
              <a:ea typeface="+mn-ea"/>
              <a:cs typeface="+mn-cs"/>
            </a:rPr>
            <a:t>This sheet summarises your results of the questions answered throughout the office promise. The scores are related to how your office is contributing to our overall B Corp score. Below, you will see summarised the number of questions where your office practices are a) maintaining our current B Corp score b) taking away from our current B Corp score or c) going above and beyond our current B Corp score.    </a:t>
          </a:r>
        </a:p>
        <a:p>
          <a:endParaRPr lang="en-GB"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BD6C3-4272-AB4E-8DA9-E1B314249801}">
  <sheetPr codeName="Sheet1">
    <tabColor rgb="FF70AD47"/>
  </sheetPr>
  <dimension ref="A1:P187"/>
  <sheetViews>
    <sheetView tabSelected="1" topLeftCell="B5" zoomScaleNormal="100" workbookViewId="0">
      <selection activeCell="E11" sqref="E11"/>
    </sheetView>
  </sheetViews>
  <sheetFormatPr defaultColWidth="10.6640625" defaultRowHeight="15.6"/>
  <cols>
    <col min="1" max="1" width="3.109375" customWidth="1"/>
    <col min="2" max="2" width="53.5546875" customWidth="1"/>
    <col min="3" max="3" width="43.5546875" customWidth="1"/>
    <col min="4" max="4" width="37.5546875" customWidth="1"/>
    <col min="5" max="5" width="10.6640625" customWidth="1"/>
    <col min="7" max="7" width="14.33203125" customWidth="1"/>
    <col min="8" max="8" width="7" customWidth="1"/>
    <col min="9" max="9" width="8.5546875" customWidth="1"/>
    <col min="10" max="10" width="6.33203125" customWidth="1"/>
    <col min="11" max="11" width="7.109375" customWidth="1"/>
    <col min="13" max="13" width="1.88671875" customWidth="1"/>
  </cols>
  <sheetData>
    <row r="1" spans="3:16" s="1" customFormat="1"/>
    <row r="2" spans="3:16" s="1" customFormat="1"/>
    <row r="3" spans="3:16" s="1" customFormat="1"/>
    <row r="4" spans="3:16" s="1" customFormat="1">
      <c r="P4" s="10"/>
    </row>
    <row r="5" spans="3:16" s="1" customFormat="1"/>
    <row r="6" spans="3:16" s="1" customFormat="1"/>
    <row r="7" spans="3:16" s="1" customFormat="1" ht="14.25" customHeight="1"/>
    <row r="8" spans="3:16" s="1" customFormat="1" ht="30.75" customHeight="1">
      <c r="C8" s="47"/>
    </row>
    <row r="9" spans="3:16" s="1" customFormat="1"/>
    <row r="10" spans="3:16" s="1" customFormat="1" ht="24.95">
      <c r="C10" s="42" t="s">
        <v>0</v>
      </c>
    </row>
    <row r="11" spans="3:16" s="1" customFormat="1">
      <c r="C11" s="41" t="s">
        <v>1</v>
      </c>
    </row>
    <row r="12" spans="3:16" s="1" customFormat="1">
      <c r="C12" s="49" t="s">
        <v>2</v>
      </c>
    </row>
    <row r="13" spans="3:16" s="1" customFormat="1">
      <c r="C13" s="50" t="s">
        <v>3</v>
      </c>
    </row>
    <row r="14" spans="3:16" s="1" customFormat="1">
      <c r="C14" s="39" t="s">
        <v>4</v>
      </c>
    </row>
    <row r="15" spans="3:16" s="1" customFormat="1">
      <c r="C15" s="40" t="s">
        <v>5</v>
      </c>
    </row>
    <row r="16" spans="3:16" s="1" customFormat="1">
      <c r="C16" s="51" t="s">
        <v>6</v>
      </c>
    </row>
    <row r="17" spans="1:7" s="1" customFormat="1">
      <c r="C17" s="52" t="s">
        <v>7</v>
      </c>
    </row>
    <row r="18" spans="1:7" s="1" customFormat="1">
      <c r="C18" s="53" t="s">
        <v>8</v>
      </c>
    </row>
    <row r="19" spans="1:7" s="1" customFormat="1">
      <c r="C19" s="54" t="s">
        <v>9</v>
      </c>
    </row>
    <row r="20" spans="1:7" s="1" customFormat="1" ht="17.100000000000001" customHeight="1">
      <c r="A20" s="3"/>
      <c r="C20" s="691" t="s">
        <v>10</v>
      </c>
    </row>
    <row r="21" spans="1:7" s="1" customFormat="1" ht="17.100000000000001" customHeight="1">
      <c r="A21" s="3"/>
    </row>
    <row r="22" spans="1:7" s="1" customFormat="1" ht="17.100000000000001" customHeight="1" thickBot="1">
      <c r="A22" s="3"/>
    </row>
    <row r="23" spans="1:7" s="1" customFormat="1" ht="17.100000000000001" customHeight="1">
      <c r="A23" s="3"/>
      <c r="B23" s="700" t="s">
        <v>11</v>
      </c>
      <c r="C23" s="701"/>
      <c r="D23" s="701"/>
      <c r="E23" s="702"/>
    </row>
    <row r="24" spans="1:7" s="1" customFormat="1" ht="17.100000000000001" customHeight="1">
      <c r="A24" s="3"/>
      <c r="B24" s="59" t="s">
        <v>12</v>
      </c>
      <c r="C24" s="703"/>
      <c r="D24" s="698"/>
      <c r="E24" s="699"/>
      <c r="F24" s="55"/>
      <c r="G24" s="55"/>
    </row>
    <row r="25" spans="1:7" s="1" customFormat="1" ht="18" customHeight="1">
      <c r="A25" s="3"/>
      <c r="B25" s="60" t="s">
        <v>13</v>
      </c>
      <c r="C25" s="697"/>
      <c r="D25" s="698"/>
      <c r="E25" s="699"/>
      <c r="F25" s="55"/>
      <c r="G25" s="55"/>
    </row>
    <row r="26" spans="1:7" s="1" customFormat="1" ht="17.100000000000001" customHeight="1">
      <c r="A26" s="3"/>
      <c r="B26" s="60" t="s">
        <v>14</v>
      </c>
      <c r="C26" s="697"/>
      <c r="D26" s="698"/>
      <c r="E26" s="699"/>
    </row>
    <row r="27" spans="1:7" s="1" customFormat="1" ht="17.100000000000001" customHeight="1">
      <c r="A27" s="3"/>
      <c r="B27" s="60" t="s">
        <v>15</v>
      </c>
      <c r="C27" s="697"/>
      <c r="D27" s="698"/>
      <c r="E27" s="699"/>
    </row>
    <row r="28" spans="1:7" s="1" customFormat="1">
      <c r="B28" s="60" t="s">
        <v>16</v>
      </c>
      <c r="C28" s="697" t="s">
        <v>17</v>
      </c>
      <c r="D28" s="698"/>
      <c r="E28" s="699"/>
    </row>
    <row r="29" spans="1:7" s="1" customFormat="1">
      <c r="B29" s="60" t="s">
        <v>18</v>
      </c>
      <c r="C29" s="61">
        <f>IF(ISERROR(VLOOKUP($C$28,'0-Office Sizes %'!B6:F23,4,FALSE)),"",(VLOOKUP($C$28,'0-Office Sizes %'!B6:F23,4,FALSE)))</f>
        <v>0</v>
      </c>
      <c r="D29" s="62"/>
      <c r="E29" s="63"/>
    </row>
    <row r="30" spans="1:7" s="1" customFormat="1">
      <c r="B30" s="60" t="s">
        <v>19</v>
      </c>
      <c r="C30" s="61">
        <f>IF(ISERROR(VLOOKUP($C$28,'0-Office Sizes %'!B6:F23,5,FALSE)),"",(VLOOKUP($C$28,'0-Office Sizes %'!B6:F23,5,FALSE)))</f>
        <v>0</v>
      </c>
      <c r="D30" s="62"/>
      <c r="E30" s="63"/>
    </row>
    <row r="31" spans="1:7" s="1" customFormat="1">
      <c r="B31" s="60" t="s">
        <v>20</v>
      </c>
      <c r="C31" s="61">
        <f>IF(ISERROR(VLOOKUP($C$28,'0-Office Sizes %'!B6:F23,2,FALSE)),"",(VLOOKUP($C$28,'0-Office Sizes %'!B6:F23,2,FALSE)))</f>
        <v>0</v>
      </c>
      <c r="D31" s="62"/>
      <c r="E31" s="63"/>
    </row>
    <row r="32" spans="1:7" s="1" customFormat="1" ht="15.95" thickBot="1">
      <c r="B32" s="64" t="s">
        <v>21</v>
      </c>
      <c r="C32" s="65">
        <f>IF(ISERROR(VLOOKUP($C$28,'0-Office Sizes %'!B6:F23,3,FALSE)),"",(VLOOKUP($C$28,'0-Office Sizes %'!B6:F23,3,FALSE)))</f>
        <v>0</v>
      </c>
      <c r="D32" s="66"/>
      <c r="E32" s="67"/>
    </row>
    <row r="33" spans="1:4" s="1" customFormat="1"/>
    <row r="34" spans="1:4" s="1" customFormat="1" ht="17.100000000000001" customHeight="1"/>
    <row r="35" spans="1:4" s="1" customFormat="1"/>
    <row r="36" spans="1:4" s="1" customFormat="1" ht="18">
      <c r="B36" s="56"/>
    </row>
    <row r="37" spans="1:4" s="1" customFormat="1" ht="18">
      <c r="B37" s="57"/>
    </row>
    <row r="38" spans="1:4" s="1" customFormat="1" ht="18">
      <c r="B38" s="57"/>
      <c r="C38" s="11"/>
      <c r="D38" s="12"/>
    </row>
    <row r="39" spans="1:4" s="1" customFormat="1" ht="18">
      <c r="B39" s="57"/>
      <c r="C39" s="43"/>
      <c r="D39" s="12"/>
    </row>
    <row r="40" spans="1:4" s="1" customFormat="1" ht="30" customHeight="1">
      <c r="B40" s="58"/>
      <c r="C40" s="48"/>
    </row>
    <row r="41" spans="1:4" s="1" customFormat="1" ht="18">
      <c r="B41" s="58"/>
      <c r="C41" s="44"/>
    </row>
    <row r="42" spans="1:4" s="1" customFormat="1" ht="18">
      <c r="B42" s="58"/>
      <c r="C42" s="44"/>
    </row>
    <row r="43" spans="1:4" s="1" customFormat="1" ht="18">
      <c r="B43" s="58"/>
      <c r="C43" s="45"/>
    </row>
    <row r="44" spans="1:4" s="1" customFormat="1" ht="18">
      <c r="B44" s="58"/>
      <c r="C44" s="45"/>
    </row>
    <row r="45" spans="1:4" s="1" customFormat="1" ht="18">
      <c r="B45" s="58"/>
      <c r="C45" s="45"/>
    </row>
    <row r="46" spans="1:4" s="1" customFormat="1" ht="18.600000000000001">
      <c r="B46" s="58"/>
      <c r="C46" s="45"/>
      <c r="D46" s="4"/>
    </row>
    <row r="47" spans="1:4" s="1" customFormat="1" ht="18">
      <c r="B47" s="58"/>
      <c r="C47" s="45"/>
    </row>
    <row r="48" spans="1:4" s="1" customFormat="1" ht="18">
      <c r="A48" s="3"/>
      <c r="B48" s="58"/>
      <c r="C48" s="45"/>
    </row>
    <row r="49" spans="2:7" s="1" customFormat="1" ht="18">
      <c r="B49" s="58"/>
      <c r="C49" s="45"/>
    </row>
    <row r="50" spans="2:7" s="1" customFormat="1">
      <c r="C50" s="45"/>
    </row>
    <row r="51" spans="2:7" s="1" customFormat="1">
      <c r="C51" s="45"/>
    </row>
    <row r="52" spans="2:7" s="1" customFormat="1">
      <c r="C52" s="45"/>
    </row>
    <row r="53" spans="2:7" s="1" customFormat="1">
      <c r="C53" s="46"/>
    </row>
    <row r="54" spans="2:7" s="1" customFormat="1">
      <c r="C54" s="44"/>
    </row>
    <row r="55" spans="2:7" s="1" customFormat="1">
      <c r="C55" s="44"/>
    </row>
    <row r="56" spans="2:7" s="1" customFormat="1" ht="18.600000000000001">
      <c r="B56" s="3"/>
      <c r="C56" s="3"/>
      <c r="G56" s="4"/>
    </row>
    <row r="57" spans="2:7" s="1" customFormat="1">
      <c r="B57" s="3"/>
      <c r="C57" s="3"/>
    </row>
    <row r="58" spans="2:7" s="1" customFormat="1">
      <c r="B58" s="3"/>
      <c r="C58" s="3"/>
    </row>
    <row r="59" spans="2:7" s="1" customFormat="1">
      <c r="B59" s="3"/>
      <c r="C59" s="3"/>
    </row>
    <row r="60" spans="2:7" s="1" customFormat="1" ht="18.600000000000001">
      <c r="B60" s="3"/>
      <c r="C60" s="3"/>
      <c r="G60" s="4"/>
    </row>
    <row r="61" spans="2:7" s="1" customFormat="1">
      <c r="B61" s="5"/>
      <c r="C61" s="3"/>
    </row>
    <row r="62" spans="2:7" s="1" customFormat="1">
      <c r="B62" s="5"/>
      <c r="C62" s="3"/>
    </row>
    <row r="63" spans="2:7" s="1" customFormat="1">
      <c r="B63" s="3"/>
    </row>
    <row r="64" spans="2:7" s="1" customFormat="1"/>
    <row r="65" spans="4:11" s="2" customFormat="1" ht="18.600000000000001">
      <c r="D65" s="6"/>
      <c r="E65" s="7"/>
      <c r="G65" s="7"/>
      <c r="H65" s="6"/>
      <c r="I65" s="9"/>
      <c r="J65" s="8"/>
      <c r="K65" s="9"/>
    </row>
    <row r="66" spans="4:11" s="1" customFormat="1"/>
    <row r="67" spans="4:11" s="1" customFormat="1"/>
    <row r="68" spans="4:11" s="1" customFormat="1"/>
    <row r="69" spans="4:11" s="1" customFormat="1"/>
    <row r="70" spans="4:11" s="1" customFormat="1"/>
    <row r="71" spans="4:11" s="1" customFormat="1"/>
    <row r="72" spans="4:11" s="1" customFormat="1"/>
    <row r="73" spans="4:11" s="1" customFormat="1"/>
    <row r="74" spans="4:11" s="1" customFormat="1"/>
    <row r="75" spans="4:11" s="1" customFormat="1"/>
    <row r="76" spans="4:11" s="2" customFormat="1"/>
    <row r="77" spans="4:11" s="1" customFormat="1"/>
    <row r="78" spans="4:11" s="1" customFormat="1"/>
    <row r="79" spans="4:11" s="1" customFormat="1"/>
    <row r="80" spans="4:11"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customFormat="1"/>
    <row r="178" customFormat="1"/>
    <row r="179" customFormat="1"/>
    <row r="180" customFormat="1"/>
    <row r="181" customFormat="1"/>
    <row r="182" customFormat="1"/>
    <row r="183" customFormat="1"/>
    <row r="184" customFormat="1"/>
    <row r="185" customFormat="1"/>
    <row r="186" customFormat="1"/>
    <row r="187" customFormat="1"/>
  </sheetData>
  <mergeCells count="6">
    <mergeCell ref="C27:E27"/>
    <mergeCell ref="C28:E28"/>
    <mergeCell ref="B23:E23"/>
    <mergeCell ref="C24:E24"/>
    <mergeCell ref="C25:E25"/>
    <mergeCell ref="C26:E26"/>
  </mergeCells>
  <hyperlinks>
    <hyperlink ref="C11" location="Introduction!A1" display="Introduction" xr:uid="{8FA9EE31-617E-794A-8A02-6712CFC2ACDE}"/>
    <hyperlink ref="C12" location="'Inclusive &amp; Healthy Workplace'!A1" display="Inclusive and Healthy Workplace" xr:uid="{FD54E088-FC6A-6747-96A3-AEFF0923685F}"/>
    <hyperlink ref="C13" location="'Safety in the Office'!A1" display="Safety in the Office" xr:uid="{9DF68E56-C05B-436A-A0FB-09504528E006}"/>
    <hyperlink ref="C14" location="'Buying Stuff'!A1" display="Buying Stuff" xr:uid="{F5C9ACD9-6003-45FC-BE02-DF50AD02F206}"/>
    <hyperlink ref="C15" location="'Staff Travel'!A1" display="Staff Travel" xr:uid="{8D0094AF-EAD9-4464-9A0A-BF32140F031A}"/>
    <hyperlink ref="C16" location="Water!A1" display="Water" xr:uid="{F0021FE7-BABA-406B-A941-CCF74C81C84E}"/>
    <hyperlink ref="C17" location="Energy!A1" display="Energy" xr:uid="{05B05AAC-8CAD-42C3-BCFD-3C064CBCE081}"/>
    <hyperlink ref="C18" location="Waste!A1" display="Waste" xr:uid="{E555939F-9BD7-4CA9-9135-6D5FDAE542AF}"/>
    <hyperlink ref="C19" location="'Air Quality &amp; Greener Buildings'!A1" display="Air Quality and Greener Buildings" xr:uid="{F547AB81-EE01-FA41-A24E-083E87D590CD}"/>
    <hyperlink ref="C20" location="'B Corp Score Contribution'!A1" display="BIA Contribution Result" xr:uid="{0B592447-8E85-6640-8A43-47560DA45939}"/>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147B8DB-87A8-174E-83EB-55B9DDFB1586}">
          <x14:formula1>
            <xm:f>'0-Office Sizes %'!$B$8:$B$22</xm:f>
          </x14:formula1>
          <xm:sqref>C28:E28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C4D31-F16D-2F49-8C06-07E794233D41}">
  <sheetPr>
    <tabColor theme="0" tint="-0.249977111117893"/>
  </sheetPr>
  <dimension ref="A6:L101"/>
  <sheetViews>
    <sheetView workbookViewId="0">
      <selection activeCell="J8" sqref="J8"/>
    </sheetView>
  </sheetViews>
  <sheetFormatPr defaultColWidth="10.6640625" defaultRowHeight="15.6"/>
  <cols>
    <col min="1" max="1" width="9" style="30" customWidth="1"/>
    <col min="2" max="2" width="6.6640625" style="30" customWidth="1"/>
    <col min="3" max="3" width="4.109375" style="30" customWidth="1"/>
    <col min="4" max="5" width="20.88671875" style="30" customWidth="1"/>
    <col min="6" max="6" width="11.33203125" style="30" customWidth="1"/>
    <col min="7" max="7" width="13" style="30" customWidth="1"/>
    <col min="8" max="9" width="12.6640625" style="30" customWidth="1"/>
    <col min="10" max="10" width="36.5546875" style="30" customWidth="1"/>
    <col min="11" max="16384" width="10.6640625" style="30"/>
  </cols>
  <sheetData>
    <row r="6" spans="1:12" ht="17.100000000000001" customHeight="1"/>
    <row r="7" spans="1:12" s="23" customFormat="1" ht="15.95" thickBot="1">
      <c r="A7" s="72"/>
      <c r="B7" s="72"/>
      <c r="C7" s="72"/>
      <c r="D7" s="72"/>
      <c r="E7" s="72"/>
      <c r="F7" s="72"/>
      <c r="G7" s="72"/>
      <c r="H7" s="72"/>
      <c r="I7" s="72"/>
    </row>
    <row r="8" spans="1:12" s="23" customFormat="1" ht="24" customHeight="1" thickBot="1">
      <c r="A8" s="72"/>
      <c r="B8" s="719" t="s">
        <v>436</v>
      </c>
      <c r="C8" s="720"/>
      <c r="D8" s="720"/>
      <c r="E8" s="720"/>
      <c r="F8" s="720"/>
      <c r="G8" s="720"/>
      <c r="H8" s="721"/>
      <c r="I8" s="73"/>
      <c r="J8" s="24"/>
      <c r="K8" s="24"/>
      <c r="L8" s="24"/>
    </row>
    <row r="9" spans="1:12" s="23" customFormat="1" ht="54" customHeight="1" thickBot="1">
      <c r="A9" s="72"/>
      <c r="B9" s="434"/>
      <c r="C9" s="717" t="s">
        <v>437</v>
      </c>
      <c r="D9" s="718"/>
      <c r="E9" s="718"/>
      <c r="F9" s="435" t="s">
        <v>26</v>
      </c>
      <c r="G9" s="435" t="s">
        <v>438</v>
      </c>
      <c r="H9" s="435" t="s">
        <v>28</v>
      </c>
      <c r="I9" s="73"/>
      <c r="J9" s="24"/>
      <c r="K9" s="24"/>
      <c r="L9" s="24"/>
    </row>
    <row r="10" spans="1:12" ht="15.95" thickBot="1">
      <c r="A10" s="436"/>
      <c r="B10" s="437" t="s">
        <v>23</v>
      </c>
      <c r="C10" s="438"/>
      <c r="D10" s="439"/>
      <c r="E10" s="439"/>
      <c r="F10" s="440">
        <f>SUM(F11+F12)</f>
        <v>0</v>
      </c>
      <c r="G10" s="440">
        <f>SUM(G11+G12)</f>
        <v>0</v>
      </c>
      <c r="H10" s="440">
        <f>SUM(H11+H12)</f>
        <v>0</v>
      </c>
      <c r="I10" s="441"/>
      <c r="J10" s="33"/>
    </row>
    <row r="11" spans="1:12">
      <c r="A11" s="436"/>
      <c r="B11" s="442"/>
      <c r="C11" s="722" t="s">
        <v>439</v>
      </c>
      <c r="D11" s="722"/>
      <c r="E11" s="443"/>
      <c r="F11" s="444">
        <f>SUM('Inclusive &amp; Healthy Workplace'!G5)</f>
        <v>0</v>
      </c>
      <c r="G11" s="444">
        <f>'Inclusive &amp; Healthy Workplace'!H5</f>
        <v>0</v>
      </c>
      <c r="H11" s="444">
        <f>'Inclusive &amp; Healthy Workplace'!J5</f>
        <v>0</v>
      </c>
      <c r="I11" s="445" t="s">
        <v>93</v>
      </c>
      <c r="J11" s="33"/>
    </row>
    <row r="12" spans="1:12" ht="15.95" thickBot="1">
      <c r="A12" s="436"/>
      <c r="B12" s="446"/>
      <c r="C12" s="723" t="s">
        <v>30</v>
      </c>
      <c r="D12" s="723"/>
      <c r="E12" s="447"/>
      <c r="F12" s="448">
        <f>SUM('Inclusive &amp; Healthy Workplace'!G6)</f>
        <v>0</v>
      </c>
      <c r="G12" s="448">
        <f>'Inclusive &amp; Healthy Workplace'!H6</f>
        <v>0</v>
      </c>
      <c r="H12" s="448">
        <f>'Inclusive &amp; Healthy Workplace'!J6</f>
        <v>0</v>
      </c>
      <c r="I12" s="441"/>
      <c r="J12" s="34"/>
    </row>
    <row r="13" spans="1:12" ht="15.95" thickBot="1">
      <c r="A13" s="436"/>
      <c r="B13" s="449" t="s">
        <v>3</v>
      </c>
      <c r="C13" s="450"/>
      <c r="D13" s="451"/>
      <c r="E13" s="451"/>
      <c r="F13" s="452">
        <f>SUM(F14:F15)</f>
        <v>0</v>
      </c>
      <c r="G13" s="452">
        <f>SUM(G14:G15)</f>
        <v>0</v>
      </c>
      <c r="H13" s="452">
        <f>SUM(H14:H15)</f>
        <v>0</v>
      </c>
      <c r="I13" s="441"/>
      <c r="J13" s="33"/>
    </row>
    <row r="14" spans="1:12">
      <c r="A14" s="436"/>
      <c r="B14" s="453"/>
      <c r="C14" s="447" t="s">
        <v>440</v>
      </c>
      <c r="D14" s="447"/>
      <c r="E14" s="447"/>
      <c r="F14" s="444">
        <f>'Safety in the Office'!G6</f>
        <v>0</v>
      </c>
      <c r="G14" s="444">
        <f>'Safety in the Office'!H6</f>
        <v>0</v>
      </c>
      <c r="H14" s="444">
        <f>'Safety in the Office'!J6</f>
        <v>0</v>
      </c>
      <c r="I14" s="441"/>
      <c r="J14" s="34"/>
    </row>
    <row r="15" spans="1:12" ht="15" customHeight="1" thickBot="1">
      <c r="A15" s="436"/>
      <c r="B15" s="453"/>
      <c r="C15" s="724" t="s">
        <v>95</v>
      </c>
      <c r="D15" s="723" t="s">
        <v>441</v>
      </c>
      <c r="E15" s="447"/>
      <c r="F15" s="448">
        <f>'Safety in the Office'!G7</f>
        <v>0</v>
      </c>
      <c r="G15" s="448">
        <f>'Safety in the Office'!H7</f>
        <v>0</v>
      </c>
      <c r="H15" s="448">
        <f>'Inclusive &amp; Healthy Workplace'!J6</f>
        <v>0</v>
      </c>
      <c r="I15" s="441"/>
    </row>
    <row r="16" spans="1:12" ht="17.100000000000001" customHeight="1" thickBot="1">
      <c r="A16" s="436"/>
      <c r="B16" s="454" t="s">
        <v>4</v>
      </c>
      <c r="C16" s="455"/>
      <c r="D16" s="455"/>
      <c r="E16" s="456"/>
      <c r="F16" s="457">
        <f>SUM(F17:F18)</f>
        <v>0</v>
      </c>
      <c r="G16" s="457">
        <f>SUM(G17:G18)</f>
        <v>0</v>
      </c>
      <c r="H16" s="457">
        <f>SUM(H17:H18)</f>
        <v>0</v>
      </c>
      <c r="I16" s="441"/>
    </row>
    <row r="17" spans="1:9" ht="17.100000000000001" customHeight="1">
      <c r="A17" s="436"/>
      <c r="B17" s="458"/>
      <c r="C17" s="459" t="s">
        <v>442</v>
      </c>
      <c r="D17" s="460"/>
      <c r="E17" s="443"/>
      <c r="F17" s="444" t="s">
        <v>53</v>
      </c>
      <c r="G17" s="444" t="s">
        <v>53</v>
      </c>
      <c r="H17" s="444" t="s">
        <v>53</v>
      </c>
      <c r="I17" s="441"/>
    </row>
    <row r="18" spans="1:9" ht="15.95" thickBot="1">
      <c r="A18" s="436"/>
      <c r="B18" s="458"/>
      <c r="C18" s="461" t="s">
        <v>156</v>
      </c>
      <c r="D18" s="462"/>
      <c r="E18" s="462"/>
      <c r="F18" s="448">
        <f>'Buying Stuff'!G6</f>
        <v>0</v>
      </c>
      <c r="G18" s="448">
        <f>'Buying Stuff'!H6</f>
        <v>0</v>
      </c>
      <c r="H18" s="448">
        <f>'Buying Stuff'!J6</f>
        <v>0</v>
      </c>
      <c r="I18" s="441"/>
    </row>
    <row r="19" spans="1:9" ht="18" customHeight="1" thickBot="1">
      <c r="A19" s="436"/>
      <c r="B19" s="463" t="s">
        <v>5</v>
      </c>
      <c r="C19" s="464"/>
      <c r="D19" s="464"/>
      <c r="E19" s="465"/>
      <c r="F19" s="466">
        <f>F22</f>
        <v>0</v>
      </c>
      <c r="G19" s="466">
        <f>G22</f>
        <v>0</v>
      </c>
      <c r="H19" s="466">
        <f>H22</f>
        <v>0</v>
      </c>
      <c r="I19" s="441"/>
    </row>
    <row r="20" spans="1:9" ht="18" customHeight="1">
      <c r="A20" s="436"/>
      <c r="B20" s="467"/>
      <c r="C20" s="725" t="s">
        <v>443</v>
      </c>
      <c r="D20" s="726"/>
      <c r="E20" s="727"/>
      <c r="F20" s="444" t="s">
        <v>53</v>
      </c>
      <c r="G20" s="444" t="s">
        <v>53</v>
      </c>
      <c r="H20" s="444" t="s">
        <v>53</v>
      </c>
      <c r="I20" s="441"/>
    </row>
    <row r="21" spans="1:9">
      <c r="A21" s="436"/>
      <c r="B21" s="468"/>
      <c r="C21" s="713" t="s">
        <v>188</v>
      </c>
      <c r="D21" s="714"/>
      <c r="E21" s="714"/>
      <c r="F21" s="469" t="s">
        <v>53</v>
      </c>
      <c r="G21" s="469" t="s">
        <v>53</v>
      </c>
      <c r="H21" s="469" t="s">
        <v>53</v>
      </c>
      <c r="I21" s="441"/>
    </row>
    <row r="22" spans="1:9" ht="15.95" thickBot="1">
      <c r="A22" s="436"/>
      <c r="B22" s="470"/>
      <c r="C22" s="715" t="s">
        <v>189</v>
      </c>
      <c r="D22" s="716"/>
      <c r="E22" s="716"/>
      <c r="F22" s="448">
        <f>'Staff Travel'!G7</f>
        <v>0</v>
      </c>
      <c r="G22" s="448">
        <f>'Staff Travel'!H7</f>
        <v>0</v>
      </c>
      <c r="H22" s="448">
        <f>'Staff Travel'!J7</f>
        <v>0</v>
      </c>
      <c r="I22" s="441"/>
    </row>
    <row r="23" spans="1:9" ht="18" customHeight="1" thickBot="1">
      <c r="A23" s="436"/>
      <c r="B23" s="471" t="s">
        <v>6</v>
      </c>
      <c r="C23" s="472"/>
      <c r="D23" s="472"/>
      <c r="E23" s="473"/>
      <c r="F23" s="474">
        <f>F25</f>
        <v>0</v>
      </c>
      <c r="G23" s="474">
        <f>G25</f>
        <v>0</v>
      </c>
      <c r="H23" s="474">
        <f>H25</f>
        <v>0</v>
      </c>
      <c r="I23" s="441"/>
    </row>
    <row r="24" spans="1:9">
      <c r="A24" s="436"/>
      <c r="B24" s="475"/>
      <c r="C24" s="459" t="s">
        <v>233</v>
      </c>
      <c r="D24" s="443"/>
      <c r="E24" s="460"/>
      <c r="F24" s="444" t="s">
        <v>53</v>
      </c>
      <c r="G24" s="444" t="s">
        <v>53</v>
      </c>
      <c r="H24" s="444" t="s">
        <v>53</v>
      </c>
      <c r="I24" s="441"/>
    </row>
    <row r="25" spans="1:9" ht="15.95" thickBot="1">
      <c r="A25" s="436"/>
      <c r="B25" s="476"/>
      <c r="C25" s="477" t="s">
        <v>234</v>
      </c>
      <c r="D25" s="478"/>
      <c r="E25" s="479"/>
      <c r="F25" s="448">
        <f>Water!G6</f>
        <v>0</v>
      </c>
      <c r="G25" s="448">
        <f>Water!H6</f>
        <v>0</v>
      </c>
      <c r="H25" s="448">
        <f>Water!J6</f>
        <v>0</v>
      </c>
      <c r="I25" s="441"/>
    </row>
    <row r="26" spans="1:9" ht="18" customHeight="1" thickBot="1">
      <c r="A26" s="436"/>
      <c r="B26" s="480" t="s">
        <v>7</v>
      </c>
      <c r="C26" s="481"/>
      <c r="D26" s="481"/>
      <c r="E26" s="482"/>
      <c r="F26" s="483">
        <f>F29</f>
        <v>0</v>
      </c>
      <c r="G26" s="483">
        <f>G29</f>
        <v>0</v>
      </c>
      <c r="H26" s="483">
        <f>H29</f>
        <v>0</v>
      </c>
      <c r="I26" s="441"/>
    </row>
    <row r="27" spans="1:9">
      <c r="A27" s="436"/>
      <c r="B27" s="484"/>
      <c r="C27" s="485" t="s">
        <v>265</v>
      </c>
      <c r="D27" s="486"/>
      <c r="E27" s="487"/>
      <c r="F27" s="444" t="s">
        <v>53</v>
      </c>
      <c r="G27" s="444" t="s">
        <v>53</v>
      </c>
      <c r="H27" s="444" t="s">
        <v>53</v>
      </c>
      <c r="I27" s="441"/>
    </row>
    <row r="28" spans="1:9">
      <c r="A28" s="436"/>
      <c r="B28" s="484"/>
      <c r="C28" s="488" t="s">
        <v>266</v>
      </c>
      <c r="D28" s="489"/>
      <c r="E28" s="489"/>
      <c r="F28" s="469" t="s">
        <v>53</v>
      </c>
      <c r="G28" s="469" t="s">
        <v>53</v>
      </c>
      <c r="H28" s="469" t="s">
        <v>53</v>
      </c>
      <c r="I28" s="441"/>
    </row>
    <row r="29" spans="1:9" ht="15.95" thickBot="1">
      <c r="A29" s="436"/>
      <c r="B29" s="484"/>
      <c r="C29" s="490" t="s">
        <v>267</v>
      </c>
      <c r="D29" s="491"/>
      <c r="E29" s="491"/>
      <c r="F29" s="448">
        <f>Energy!G7</f>
        <v>0</v>
      </c>
      <c r="G29" s="448">
        <f>Energy!H7</f>
        <v>0</v>
      </c>
      <c r="H29" s="448">
        <f>Energy!J7</f>
        <v>0</v>
      </c>
      <c r="I29" s="441"/>
    </row>
    <row r="30" spans="1:9" ht="18" customHeight="1" thickBot="1">
      <c r="A30" s="436"/>
      <c r="B30" s="492" t="s">
        <v>8</v>
      </c>
      <c r="C30" s="493"/>
      <c r="D30" s="493"/>
      <c r="E30" s="494"/>
      <c r="F30" s="495">
        <f>F32</f>
        <v>0</v>
      </c>
      <c r="G30" s="495">
        <f>G32</f>
        <v>0</v>
      </c>
      <c r="H30" s="495">
        <f>H32</f>
        <v>0</v>
      </c>
      <c r="I30" s="441"/>
    </row>
    <row r="31" spans="1:9">
      <c r="A31" s="436"/>
      <c r="B31" s="496"/>
      <c r="C31" s="459" t="s">
        <v>335</v>
      </c>
      <c r="D31" s="443"/>
      <c r="E31" s="460"/>
      <c r="F31" s="444" t="s">
        <v>53</v>
      </c>
      <c r="G31" s="444" t="s">
        <v>53</v>
      </c>
      <c r="H31" s="444" t="s">
        <v>53</v>
      </c>
      <c r="I31" s="441"/>
    </row>
    <row r="32" spans="1:9" ht="15.95" thickBot="1">
      <c r="A32" s="436"/>
      <c r="B32" s="496"/>
      <c r="C32" s="477" t="s">
        <v>444</v>
      </c>
      <c r="D32" s="478"/>
      <c r="E32" s="479"/>
      <c r="F32" s="448">
        <f>Waste!G7</f>
        <v>0</v>
      </c>
      <c r="G32" s="497">
        <f>Waste!H6</f>
        <v>0</v>
      </c>
      <c r="H32" s="497">
        <f>Waste!J6</f>
        <v>0</v>
      </c>
      <c r="I32" s="441"/>
    </row>
    <row r="33" spans="1:9" ht="18" customHeight="1" thickBot="1">
      <c r="A33" s="436"/>
      <c r="B33" s="498" t="s">
        <v>401</v>
      </c>
      <c r="C33" s="499"/>
      <c r="D33" s="499"/>
      <c r="E33" s="500"/>
      <c r="F33" s="501">
        <f>F34+F35</f>
        <v>0</v>
      </c>
      <c r="G33" s="502">
        <f>G34+G35</f>
        <v>0</v>
      </c>
      <c r="H33" s="501">
        <f>H34+H35</f>
        <v>0</v>
      </c>
      <c r="I33" s="441"/>
    </row>
    <row r="34" spans="1:9">
      <c r="A34" s="436"/>
      <c r="B34" s="503"/>
      <c r="C34" s="460" t="s">
        <v>402</v>
      </c>
      <c r="D34" s="443"/>
      <c r="E34" s="460"/>
      <c r="F34" s="444">
        <f>'Air Quality &amp; Greener Buildings'!G6</f>
        <v>0</v>
      </c>
      <c r="G34" s="444">
        <f>'Air Quality &amp; Greener Buildings'!H6</f>
        <v>0</v>
      </c>
      <c r="H34" s="444">
        <f>'Air Quality &amp; Greener Buildings'!J6</f>
        <v>0</v>
      </c>
      <c r="I34" s="441"/>
    </row>
    <row r="35" spans="1:9" ht="15.95" thickBot="1">
      <c r="A35" s="436"/>
      <c r="B35" s="504"/>
      <c r="C35" s="436" t="s">
        <v>417</v>
      </c>
      <c r="D35" s="478"/>
      <c r="E35" s="479"/>
      <c r="F35" s="448">
        <f>'Air Quality &amp; Greener Buildings'!G7</f>
        <v>0</v>
      </c>
      <c r="G35" s="448">
        <f>'Air Quality &amp; Greener Buildings'!H7</f>
        <v>0</v>
      </c>
      <c r="H35" s="448">
        <f>'Air Quality &amp; Greener Buildings'!J7</f>
        <v>0</v>
      </c>
      <c r="I35" s="441"/>
    </row>
    <row r="36" spans="1:9" ht="18" customHeight="1" thickBot="1">
      <c r="A36" s="436"/>
      <c r="B36" s="505" t="s">
        <v>31</v>
      </c>
      <c r="C36" s="506"/>
      <c r="D36" s="506"/>
      <c r="E36" s="507"/>
      <c r="F36" s="508">
        <f>SUM(F33+F30+F26+F23+F19+F16+F13+F10)</f>
        <v>0</v>
      </c>
      <c r="G36" s="509">
        <f>SUM(G33+G30+G26+G23+G19+G16+G13+G10)</f>
        <v>0</v>
      </c>
      <c r="H36" s="509">
        <f>SUM(H33+H30+H26+H23+H19+H16+H13+H10)</f>
        <v>0</v>
      </c>
      <c r="I36" s="436"/>
    </row>
    <row r="37" spans="1:9" ht="17.100000000000001" customHeight="1">
      <c r="A37" s="436"/>
      <c r="B37" s="436"/>
      <c r="C37" s="436"/>
      <c r="D37" s="436"/>
      <c r="E37" s="436"/>
      <c r="F37" s="436"/>
      <c r="G37" s="436"/>
      <c r="H37" s="436"/>
      <c r="I37" s="436"/>
    </row>
    <row r="38" spans="1:9">
      <c r="A38" s="436"/>
      <c r="B38" s="436"/>
      <c r="C38" s="436"/>
      <c r="D38" s="436"/>
      <c r="E38" s="436"/>
      <c r="F38" s="436"/>
      <c r="G38" s="436"/>
      <c r="H38" s="436"/>
      <c r="I38" s="436"/>
    </row>
    <row r="39" spans="1:9">
      <c r="A39" s="436"/>
      <c r="B39" s="436"/>
      <c r="C39" s="436"/>
      <c r="D39" s="436"/>
      <c r="E39" s="436"/>
      <c r="F39" s="436"/>
      <c r="G39" s="436"/>
      <c r="H39" s="436"/>
      <c r="I39" s="436"/>
    </row>
    <row r="40" spans="1:9">
      <c r="A40" s="436"/>
      <c r="B40" s="436"/>
      <c r="C40" s="436"/>
      <c r="D40" s="436"/>
      <c r="E40" s="436"/>
      <c r="F40" s="436"/>
      <c r="G40" s="436"/>
      <c r="H40" s="436"/>
      <c r="I40" s="436"/>
    </row>
    <row r="41" spans="1:9">
      <c r="A41" s="436"/>
      <c r="B41" s="510"/>
      <c r="C41" s="436"/>
      <c r="D41" s="436"/>
      <c r="E41" s="436"/>
      <c r="F41" s="436"/>
      <c r="G41" s="436"/>
      <c r="H41" s="436"/>
      <c r="I41" s="436"/>
    </row>
    <row r="42" spans="1:9">
      <c r="B42" s="36"/>
    </row>
    <row r="43" spans="1:9">
      <c r="B43" s="36"/>
    </row>
    <row r="44" spans="1:9">
      <c r="B44" s="36"/>
    </row>
    <row r="45" spans="1:9">
      <c r="B45" s="37"/>
    </row>
    <row r="46" spans="1:9">
      <c r="B46" s="35"/>
    </row>
    <row r="47" spans="1:9">
      <c r="B47" s="35"/>
    </row>
    <row r="48" spans="1:9">
      <c r="B48" s="36"/>
    </row>
    <row r="49" spans="2:2">
      <c r="B49" s="36"/>
    </row>
    <row r="50" spans="2:2">
      <c r="B50" s="38"/>
    </row>
    <row r="51" spans="2:2">
      <c r="B51" s="36"/>
    </row>
    <row r="52" spans="2:2">
      <c r="B52" s="36"/>
    </row>
    <row r="53" spans="2:2">
      <c r="B53" s="36"/>
    </row>
    <row r="54" spans="2:2">
      <c r="B54" s="37"/>
    </row>
    <row r="55" spans="2:2">
      <c r="B55" s="35"/>
    </row>
    <row r="56" spans="2:2">
      <c r="B56" s="36"/>
    </row>
    <row r="57" spans="2:2">
      <c r="B57" s="35"/>
    </row>
    <row r="58" spans="2:2">
      <c r="B58" s="35"/>
    </row>
    <row r="59" spans="2:2">
      <c r="B59" s="35"/>
    </row>
    <row r="60" spans="2:2">
      <c r="B60" s="37"/>
    </row>
    <row r="61" spans="2:2">
      <c r="B61" s="35"/>
    </row>
    <row r="62" spans="2:2">
      <c r="B62" s="35"/>
    </row>
    <row r="63" spans="2:2">
      <c r="B63" s="36"/>
    </row>
    <row r="64" spans="2:2">
      <c r="B64" s="35"/>
    </row>
    <row r="65" spans="2:2">
      <c r="B65" s="37"/>
    </row>
    <row r="66" spans="2:2">
      <c r="B66" s="35"/>
    </row>
    <row r="67" spans="2:2">
      <c r="B67" s="36"/>
    </row>
    <row r="68" spans="2:2">
      <c r="B68" s="35"/>
    </row>
    <row r="69" spans="2:2">
      <c r="B69" s="36"/>
    </row>
    <row r="70" spans="2:2">
      <c r="B70" s="36"/>
    </row>
    <row r="71" spans="2:2">
      <c r="B71" s="37"/>
    </row>
    <row r="72" spans="2:2">
      <c r="B72" s="37"/>
    </row>
    <row r="73" spans="2:2">
      <c r="B73" s="35"/>
    </row>
    <row r="74" spans="2:2">
      <c r="B74" s="36"/>
    </row>
    <row r="75" spans="2:2">
      <c r="B75" s="36"/>
    </row>
    <row r="76" spans="2:2">
      <c r="B76" s="36"/>
    </row>
    <row r="77" spans="2:2">
      <c r="B77" s="36"/>
    </row>
    <row r="78" spans="2:2">
      <c r="B78" s="36"/>
    </row>
    <row r="79" spans="2:2">
      <c r="B79" s="36"/>
    </row>
    <row r="80" spans="2:2">
      <c r="B80" s="36"/>
    </row>
    <row r="81" spans="2:2">
      <c r="B81" s="36"/>
    </row>
    <row r="82" spans="2:2">
      <c r="B82" s="35"/>
    </row>
    <row r="83" spans="2:2">
      <c r="B83" s="36"/>
    </row>
    <row r="84" spans="2:2">
      <c r="B84" s="37"/>
    </row>
    <row r="85" spans="2:2">
      <c r="B85" s="37"/>
    </row>
    <row r="86" spans="2:2">
      <c r="B86" s="35"/>
    </row>
    <row r="87" spans="2:2">
      <c r="B87" s="36"/>
    </row>
    <row r="88" spans="2:2">
      <c r="B88" s="36"/>
    </row>
    <row r="89" spans="2:2">
      <c r="B89" s="36"/>
    </row>
    <row r="90" spans="2:2">
      <c r="B90" s="37"/>
    </row>
    <row r="91" spans="2:2">
      <c r="B91" s="35"/>
    </row>
    <row r="92" spans="2:2">
      <c r="B92" s="36"/>
    </row>
    <row r="93" spans="2:2">
      <c r="B93" s="36"/>
    </row>
    <row r="94" spans="2:2">
      <c r="B94" s="36"/>
    </row>
    <row r="95" spans="2:2">
      <c r="B95" s="36"/>
    </row>
    <row r="96" spans="2:2">
      <c r="B96" s="36"/>
    </row>
    <row r="97" spans="2:2">
      <c r="B97" s="36"/>
    </row>
    <row r="98" spans="2:2">
      <c r="B98" s="36"/>
    </row>
    <row r="99" spans="2:2">
      <c r="B99" s="36"/>
    </row>
    <row r="100" spans="2:2">
      <c r="B100" s="36"/>
    </row>
    <row r="101" spans="2:2">
      <c r="B101" s="36"/>
    </row>
  </sheetData>
  <mergeCells count="8">
    <mergeCell ref="C21:E21"/>
    <mergeCell ref="C22:E22"/>
    <mergeCell ref="C9:E9"/>
    <mergeCell ref="B8:H8"/>
    <mergeCell ref="C11:D11"/>
    <mergeCell ref="C12:D12"/>
    <mergeCell ref="C15:D15"/>
    <mergeCell ref="C20:E20"/>
  </mergeCells>
  <phoneticPr fontId="13"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A7139-8941-054E-97BC-AAB0A38DB79E}">
  <dimension ref="A1:L86"/>
  <sheetViews>
    <sheetView zoomScale="85" zoomScaleNormal="85" workbookViewId="0">
      <pane ySplit="12" topLeftCell="A13" activePane="bottomLeft" state="frozen"/>
      <selection pane="bottomLeft" activeCell="B1" sqref="B1:B1048576"/>
      <selection activeCell="J1" sqref="J1"/>
    </sheetView>
  </sheetViews>
  <sheetFormatPr defaultColWidth="10.6640625" defaultRowHeight="15.6"/>
  <cols>
    <col min="1" max="1" width="4.88671875" style="30" customWidth="1"/>
    <col min="2" max="2" width="9" style="30" customWidth="1"/>
    <col min="3" max="3" width="6.88671875" style="30" customWidth="1"/>
    <col min="4" max="4" width="13.88671875" style="30" customWidth="1"/>
    <col min="5" max="5" width="36.33203125" style="30" customWidth="1"/>
    <col min="6" max="6" width="25.33203125" style="30" customWidth="1"/>
    <col min="7" max="7" width="45" style="30" customWidth="1"/>
    <col min="8" max="8" width="31.88671875" style="30" customWidth="1"/>
    <col min="9" max="9" width="21.88671875" style="30" customWidth="1"/>
    <col min="10" max="10" width="20.88671875" style="30" customWidth="1"/>
    <col min="11" max="11" width="36.5546875" style="30" customWidth="1"/>
    <col min="12" max="13" width="12.6640625" style="30" customWidth="1"/>
    <col min="14" max="14" width="13" style="30" customWidth="1"/>
    <col min="15" max="16384" width="10.6640625" style="30"/>
  </cols>
  <sheetData>
    <row r="1" spans="1:12" s="23" customFormat="1">
      <c r="A1" s="72"/>
      <c r="B1" s="72"/>
      <c r="C1" s="72"/>
      <c r="D1" s="72"/>
      <c r="E1" s="72"/>
      <c r="F1" s="72"/>
      <c r="G1" s="72"/>
      <c r="H1" s="72"/>
      <c r="I1" s="72"/>
      <c r="J1" s="72"/>
    </row>
    <row r="2" spans="1:12" s="23" customFormat="1" ht="15.95" thickBot="1">
      <c r="A2" s="72"/>
      <c r="B2" s="72"/>
      <c r="C2" s="72"/>
      <c r="D2" s="72"/>
      <c r="E2" s="72"/>
      <c r="F2" s="72"/>
      <c r="G2" s="72"/>
      <c r="H2" s="72"/>
      <c r="I2" s="72"/>
      <c r="J2" s="72"/>
    </row>
    <row r="3" spans="1:12" s="23" customFormat="1">
      <c r="A3" s="72"/>
      <c r="B3" s="72"/>
      <c r="C3" s="72"/>
      <c r="D3" s="72"/>
      <c r="E3" s="72"/>
      <c r="F3" s="72"/>
      <c r="G3" s="511" t="s">
        <v>11</v>
      </c>
      <c r="H3" s="512"/>
      <c r="I3" s="72"/>
      <c r="J3" s="72"/>
    </row>
    <row r="4" spans="1:12" s="23" customFormat="1">
      <c r="A4" s="72"/>
      <c r="B4" s="72"/>
      <c r="C4" s="72"/>
      <c r="D4" s="72"/>
      <c r="E4" s="72"/>
      <c r="F4" s="72"/>
      <c r="G4" s="513" t="s">
        <v>12</v>
      </c>
      <c r="H4" s="514" t="str">
        <f>IF(Introduction!C24&lt;&gt;"",Introduction!C24,"")</f>
        <v/>
      </c>
      <c r="I4" s="72"/>
      <c r="J4" s="72"/>
    </row>
    <row r="5" spans="1:12" s="23" customFormat="1">
      <c r="A5" s="72"/>
      <c r="B5" s="72"/>
      <c r="C5" s="72"/>
      <c r="D5" s="72"/>
      <c r="E5" s="72"/>
      <c r="F5" s="72"/>
      <c r="G5" s="515" t="s">
        <v>445</v>
      </c>
      <c r="H5" s="624" t="str">
        <f>Introduction!C28</f>
        <v>Add office names in tab 0-Office Sizes %</v>
      </c>
      <c r="I5" s="72"/>
      <c r="J5" s="72"/>
    </row>
    <row r="6" spans="1:12" s="23" customFormat="1">
      <c r="A6" s="72"/>
      <c r="B6" s="72"/>
      <c r="C6" s="72"/>
      <c r="D6" s="72"/>
      <c r="E6" s="72"/>
      <c r="F6" s="72"/>
      <c r="G6" s="60" t="s">
        <v>18</v>
      </c>
      <c r="H6" s="516">
        <f>VLOOKUP(G6,Introduction!B23:F39,2,FALSE)</f>
        <v>0</v>
      </c>
      <c r="I6" s="72"/>
      <c r="J6" s="72"/>
    </row>
    <row r="7" spans="1:12" s="23" customFormat="1">
      <c r="A7" s="72"/>
      <c r="B7" s="72"/>
      <c r="C7" s="72"/>
      <c r="D7" s="72"/>
      <c r="E7" s="72"/>
      <c r="F7" s="72"/>
      <c r="G7" s="60" t="s">
        <v>19</v>
      </c>
      <c r="H7" s="516">
        <f>VLOOKUP(G7,Introduction!B24:F40,2,FALSE)</f>
        <v>0</v>
      </c>
      <c r="I7" s="72"/>
      <c r="J7" s="72"/>
    </row>
    <row r="8" spans="1:12" s="23" customFormat="1">
      <c r="A8" s="72"/>
      <c r="B8" s="72"/>
      <c r="C8" s="72"/>
      <c r="D8" s="72"/>
      <c r="E8" s="72"/>
      <c r="F8" s="72"/>
      <c r="G8" s="60" t="s">
        <v>20</v>
      </c>
      <c r="H8" s="516">
        <f>VLOOKUP(G8,Introduction!B25:F41,2,FALSE)</f>
        <v>0</v>
      </c>
      <c r="I8" s="72"/>
      <c r="J8" s="72"/>
    </row>
    <row r="9" spans="1:12" s="23" customFormat="1" ht="15.95" thickBot="1">
      <c r="A9" s="72"/>
      <c r="B9" s="72"/>
      <c r="C9" s="72"/>
      <c r="D9" s="72"/>
      <c r="E9" s="72"/>
      <c r="F9" s="72"/>
      <c r="G9" s="64" t="s">
        <v>21</v>
      </c>
      <c r="H9" s="517">
        <f>VLOOKUP(G9,Introduction!B26:F42,2,FALSE)</f>
        <v>0</v>
      </c>
      <c r="I9" s="72"/>
      <c r="J9" s="72"/>
    </row>
    <row r="10" spans="1:12" s="23" customFormat="1" ht="14.1" customHeight="1" thickBot="1">
      <c r="A10" s="72"/>
      <c r="B10" s="72"/>
      <c r="C10" s="72"/>
      <c r="D10" s="72"/>
      <c r="E10" s="72"/>
      <c r="F10" s="72"/>
      <c r="G10" s="72"/>
      <c r="H10" s="72"/>
      <c r="I10" s="72"/>
      <c r="J10" s="72"/>
    </row>
    <row r="11" spans="1:12" ht="15.95" thickBot="1">
      <c r="A11" s="436"/>
      <c r="B11" s="518" t="s">
        <v>446</v>
      </c>
      <c r="C11" s="519"/>
      <c r="D11" s="519"/>
      <c r="E11" s="519"/>
      <c r="F11" s="519"/>
      <c r="G11" s="519"/>
      <c r="H11" s="520"/>
      <c r="I11" s="521" t="s">
        <v>447</v>
      </c>
      <c r="J11" s="522" t="s">
        <v>448</v>
      </c>
      <c r="K11" s="29"/>
      <c r="L11" s="29"/>
    </row>
    <row r="12" spans="1:12" ht="72.599999999999994" thickBot="1">
      <c r="A12" s="436"/>
      <c r="B12" s="410" t="s">
        <v>449</v>
      </c>
      <c r="C12" s="523" t="s">
        <v>450</v>
      </c>
      <c r="D12" s="523" t="s">
        <v>451</v>
      </c>
      <c r="E12" s="523" t="s">
        <v>452</v>
      </c>
      <c r="F12" s="523" t="s">
        <v>453</v>
      </c>
      <c r="G12" s="523" t="s">
        <v>454</v>
      </c>
      <c r="H12" s="524" t="s">
        <v>455</v>
      </c>
      <c r="I12" s="524" t="s">
        <v>456</v>
      </c>
      <c r="J12" s="525" t="s">
        <v>457</v>
      </c>
      <c r="K12" s="29"/>
      <c r="L12" s="29"/>
    </row>
    <row r="13" spans="1:12" ht="62.1">
      <c r="A13" s="436"/>
      <c r="B13" s="526">
        <v>25.4</v>
      </c>
      <c r="C13" s="527" t="s">
        <v>75</v>
      </c>
      <c r="D13" s="528" t="s">
        <v>30</v>
      </c>
      <c r="E13" s="529" t="s">
        <v>458</v>
      </c>
      <c r="F13" s="529" t="s">
        <v>76</v>
      </c>
      <c r="G13" s="529" t="s">
        <v>459</v>
      </c>
      <c r="H13" s="529" t="s">
        <v>460</v>
      </c>
      <c r="I13" s="530" t="str">
        <f>VLOOKUP(C13,'Inclusive &amp; Healthy Workplace'!$E$18:$K$20,7,FALSE)</f>
        <v/>
      </c>
      <c r="J13" s="531" t="str">
        <f>'Inclusive &amp; Healthy Workplace'!S19</f>
        <v/>
      </c>
    </row>
    <row r="14" spans="1:12" ht="30.95">
      <c r="A14" s="436"/>
      <c r="B14" s="532">
        <v>25.5</v>
      </c>
      <c r="C14" s="533" t="s">
        <v>78</v>
      </c>
      <c r="D14" s="534" t="s">
        <v>30</v>
      </c>
      <c r="E14" s="535" t="s">
        <v>458</v>
      </c>
      <c r="F14" s="535" t="s">
        <v>79</v>
      </c>
      <c r="G14" s="535" t="s">
        <v>461</v>
      </c>
      <c r="H14" s="535" t="s">
        <v>460</v>
      </c>
      <c r="I14" s="536" t="str">
        <f>VLOOKUP(C14,'Inclusive &amp; Healthy Workplace'!$E$18:$K$20,7,FALSE)</f>
        <v/>
      </c>
      <c r="J14" s="537" t="str">
        <f>'Inclusive &amp; Healthy Workplace'!S20</f>
        <v/>
      </c>
    </row>
    <row r="15" spans="1:12" ht="46.5">
      <c r="A15" s="436"/>
      <c r="B15" s="532">
        <v>43.1</v>
      </c>
      <c r="C15" s="533" t="s">
        <v>167</v>
      </c>
      <c r="D15" s="534" t="s">
        <v>166</v>
      </c>
      <c r="E15" s="534" t="s">
        <v>462</v>
      </c>
      <c r="F15" s="535" t="s">
        <v>463</v>
      </c>
      <c r="G15" s="535" t="s">
        <v>464</v>
      </c>
      <c r="H15" s="535" t="s">
        <v>92</v>
      </c>
      <c r="I15" s="538" t="str">
        <f>VLOOKUP(C15,'Buying Stuff'!$E$17:$K$19,7,FALSE)</f>
        <v/>
      </c>
      <c r="J15" s="539" t="str">
        <f>VLOOKUP(C15,'Buying Stuff'!$E$17:$T$19,15,FALSE)</f>
        <v/>
      </c>
    </row>
    <row r="16" spans="1:12" ht="46.5">
      <c r="A16" s="436"/>
      <c r="B16" s="532">
        <v>43.2</v>
      </c>
      <c r="C16" s="533" t="s">
        <v>171</v>
      </c>
      <c r="D16" s="534" t="s">
        <v>166</v>
      </c>
      <c r="E16" s="534" t="s">
        <v>462</v>
      </c>
      <c r="F16" s="535" t="s">
        <v>465</v>
      </c>
      <c r="G16" s="535" t="s">
        <v>172</v>
      </c>
      <c r="H16" s="535" t="s">
        <v>92</v>
      </c>
      <c r="I16" s="538" t="str">
        <f>VLOOKUP(C16,'Buying Stuff'!$E$17:$K$19,7,FALSE)</f>
        <v/>
      </c>
      <c r="J16" s="539" t="str">
        <f>VLOOKUP(C16,'Buying Stuff'!$E$17:$T$19,15,FALSE)</f>
        <v/>
      </c>
    </row>
    <row r="17" spans="1:10" ht="46.5">
      <c r="A17" s="436"/>
      <c r="B17" s="532">
        <v>43.3</v>
      </c>
      <c r="C17" s="533" t="s">
        <v>174</v>
      </c>
      <c r="D17" s="534" t="s">
        <v>166</v>
      </c>
      <c r="E17" s="534" t="s">
        <v>462</v>
      </c>
      <c r="F17" s="535" t="s">
        <v>466</v>
      </c>
      <c r="G17" s="535" t="s">
        <v>467</v>
      </c>
      <c r="H17" s="535" t="s">
        <v>92</v>
      </c>
      <c r="I17" s="538" t="str">
        <f>VLOOKUP(C17,'Buying Stuff'!$E$17:$K$19,7,FALSE)</f>
        <v/>
      </c>
      <c r="J17" s="539" t="str">
        <f>VLOOKUP(C17,'Buying Stuff'!$E$17:$T$19,15,FALSE)</f>
        <v/>
      </c>
    </row>
    <row r="18" spans="1:10" ht="30.95">
      <c r="A18" s="436"/>
      <c r="B18" s="532">
        <v>125.1</v>
      </c>
      <c r="C18" s="533" t="s">
        <v>312</v>
      </c>
      <c r="D18" s="534" t="s">
        <v>311</v>
      </c>
      <c r="E18" s="534" t="s">
        <v>468</v>
      </c>
      <c r="F18" s="540" t="s">
        <v>331</v>
      </c>
      <c r="G18" s="534" t="s">
        <v>313</v>
      </c>
      <c r="H18" s="535" t="s">
        <v>92</v>
      </c>
      <c r="I18" s="538" t="e">
        <f>VLOOKUP($F$18,Energy!$H$29:$T$33,4,FALSE)</f>
        <v>#N/A</v>
      </c>
      <c r="J18" s="539" t="str">
        <f>IF(Energy!R29="We monitor and record usage but have set no reduction targets",Energy!S29,"#N/A")</f>
        <v>#N/A</v>
      </c>
    </row>
    <row r="19" spans="1:10" ht="77.45">
      <c r="A19" s="436"/>
      <c r="B19" s="532">
        <v>125.2</v>
      </c>
      <c r="C19" s="533" t="s">
        <v>312</v>
      </c>
      <c r="D19" s="534" t="s">
        <v>311</v>
      </c>
      <c r="E19" s="534" t="s">
        <v>468</v>
      </c>
      <c r="F19" s="535" t="s">
        <v>333</v>
      </c>
      <c r="G19" s="534" t="s">
        <v>313</v>
      </c>
      <c r="H19" s="535" t="s">
        <v>92</v>
      </c>
      <c r="I19" s="538" t="e">
        <f>VLOOKUP(F19,Energy!H29:K29,4,FALSE)</f>
        <v>#N/A</v>
      </c>
      <c r="J19" s="539" t="str">
        <f>IF(Energy!R29="We monitor usage and have set intensity targets (e.g. relative to dollars of revenue, volume produced, etc.) that are being monitored",Energy!S29,"#N/A")</f>
        <v>#N/A</v>
      </c>
    </row>
    <row r="20" spans="1:10" ht="46.5">
      <c r="A20" s="436"/>
      <c r="B20" s="532">
        <v>125.3</v>
      </c>
      <c r="C20" s="533" t="s">
        <v>312</v>
      </c>
      <c r="D20" s="534" t="s">
        <v>311</v>
      </c>
      <c r="E20" s="534" t="s">
        <v>468</v>
      </c>
      <c r="F20" s="535" t="s">
        <v>334</v>
      </c>
      <c r="G20" s="534" t="s">
        <v>313</v>
      </c>
      <c r="H20" s="535" t="s">
        <v>92</v>
      </c>
      <c r="I20" s="538" t="e">
        <f>VLOOKUP(F20,Energy!H29:K29,4,FALSE)</f>
        <v>#N/A</v>
      </c>
      <c r="J20" s="539" t="str">
        <f>IF(Energy!R29="We monitor usage and have set absolute reduction targets regardless of company growth",Energy!S29,"#N/A")</f>
        <v>#N/A</v>
      </c>
    </row>
    <row r="21" spans="1:10" ht="46.5">
      <c r="A21" s="436"/>
      <c r="B21" s="532">
        <v>125.4</v>
      </c>
      <c r="C21" s="533" t="s">
        <v>315</v>
      </c>
      <c r="D21" s="534" t="s">
        <v>311</v>
      </c>
      <c r="E21" s="534" t="s">
        <v>468</v>
      </c>
      <c r="F21" s="535" t="s">
        <v>332</v>
      </c>
      <c r="G21" s="535" t="s">
        <v>316</v>
      </c>
      <c r="H21" s="535" t="s">
        <v>92</v>
      </c>
      <c r="I21" s="538" t="str">
        <f>VLOOKUP(C18,Energy!E29:K33,7,FALSE)</f>
        <v/>
      </c>
      <c r="J21" s="541" t="str">
        <f>Energy!S30</f>
        <v/>
      </c>
    </row>
    <row r="22" spans="1:10" ht="30.95">
      <c r="A22" s="436"/>
      <c r="B22" s="542">
        <v>126</v>
      </c>
      <c r="C22" s="533" t="s">
        <v>282</v>
      </c>
      <c r="D22" s="535" t="s">
        <v>281</v>
      </c>
      <c r="E22" s="535" t="s">
        <v>469</v>
      </c>
      <c r="F22" s="535" t="s">
        <v>470</v>
      </c>
      <c r="G22" s="535" t="s">
        <v>283</v>
      </c>
      <c r="H22" s="535" t="s">
        <v>53</v>
      </c>
      <c r="I22" s="543">
        <f>VLOOKUP(C22,Energy!$E$12:$H$25,4,FALSE)</f>
        <v>0</v>
      </c>
      <c r="J22" s="544">
        <f>VLOOKUP(C22,Energy!$E$12:$R$25,13,FALSE)</f>
        <v>0</v>
      </c>
    </row>
    <row r="23" spans="1:10" ht="108.6">
      <c r="A23" s="436"/>
      <c r="B23" s="542">
        <v>127</v>
      </c>
      <c r="C23" s="533" t="s">
        <v>287</v>
      </c>
      <c r="D23" s="535" t="s">
        <v>286</v>
      </c>
      <c r="E23" s="535" t="s">
        <v>471</v>
      </c>
      <c r="F23" s="535" t="s">
        <v>472</v>
      </c>
      <c r="G23" s="535" t="s">
        <v>288</v>
      </c>
      <c r="H23" s="545" t="s">
        <v>53</v>
      </c>
      <c r="I23" s="543">
        <f>VLOOKUP(C23,Energy!$E$12:$H$25,4,FALSE)</f>
        <v>0</v>
      </c>
      <c r="J23" s="544">
        <f>VLOOKUP(C23,Energy!$E$12:$R$25,13,FALSE)</f>
        <v>0</v>
      </c>
    </row>
    <row r="24" spans="1:10" ht="30.95">
      <c r="A24" s="436"/>
      <c r="B24" s="542">
        <v>128</v>
      </c>
      <c r="C24" s="533" t="s">
        <v>302</v>
      </c>
      <c r="D24" s="535" t="s">
        <v>301</v>
      </c>
      <c r="E24" s="535" t="s">
        <v>473</v>
      </c>
      <c r="F24" s="535"/>
      <c r="G24" s="535" t="s">
        <v>474</v>
      </c>
      <c r="H24" s="535" t="s">
        <v>53</v>
      </c>
      <c r="I24" s="543">
        <f>VLOOKUP(C24,Energy!$E$12:$H$25,4,FALSE)</f>
        <v>0</v>
      </c>
      <c r="J24" s="544">
        <f>VLOOKUP(C24,Energy!$E$12:$R$25,13,FALSE)</f>
        <v>0</v>
      </c>
    </row>
    <row r="25" spans="1:10" ht="108.6">
      <c r="A25" s="436"/>
      <c r="B25" s="542">
        <v>129</v>
      </c>
      <c r="C25" s="533" t="s">
        <v>292</v>
      </c>
      <c r="D25" s="535" t="s">
        <v>475</v>
      </c>
      <c r="E25" s="535" t="s">
        <v>476</v>
      </c>
      <c r="F25" s="535" t="s">
        <v>477</v>
      </c>
      <c r="G25" s="535" t="s">
        <v>478</v>
      </c>
      <c r="H25" s="535" t="s">
        <v>53</v>
      </c>
      <c r="I25" s="543">
        <f>VLOOKUP(C25,Energy!$E$12:$H$25,4,FALSE)</f>
        <v>0</v>
      </c>
      <c r="J25" s="544">
        <f>VLOOKUP(C25,Energy!$E$12:$R$25,13,FALSE)</f>
        <v>0</v>
      </c>
    </row>
    <row r="26" spans="1:10" ht="62.1">
      <c r="A26" s="436"/>
      <c r="B26" s="532">
        <v>130.1</v>
      </c>
      <c r="C26" s="533" t="s">
        <v>319</v>
      </c>
      <c r="D26" s="534" t="s">
        <v>318</v>
      </c>
      <c r="E26" s="534" t="s">
        <v>479</v>
      </c>
      <c r="F26" s="535" t="s">
        <v>480</v>
      </c>
      <c r="G26" s="535" t="s">
        <v>320</v>
      </c>
      <c r="H26" s="535" t="s">
        <v>92</v>
      </c>
      <c r="I26" s="538" t="str">
        <f>VLOOKUP(C26,Energy!E29:T33,7,FALSE)</f>
        <v/>
      </c>
      <c r="J26" s="539" t="str">
        <f>VLOOKUP(C26,Energy!E29:T33,15,FALSE)</f>
        <v/>
      </c>
    </row>
    <row r="27" spans="1:10" ht="62.1">
      <c r="A27" s="436"/>
      <c r="B27" s="532">
        <v>130.19999999999999</v>
      </c>
      <c r="C27" s="533" t="s">
        <v>323</v>
      </c>
      <c r="D27" s="534" t="s">
        <v>318</v>
      </c>
      <c r="E27" s="534" t="s">
        <v>479</v>
      </c>
      <c r="F27" s="535" t="s">
        <v>481</v>
      </c>
      <c r="G27" s="535" t="s">
        <v>324</v>
      </c>
      <c r="H27" s="535" t="s">
        <v>92</v>
      </c>
      <c r="I27" s="538" t="str">
        <f>VLOOKUP(C27,Energy!E29:K33,7,FALSE)</f>
        <v/>
      </c>
      <c r="J27" s="539" t="str">
        <f>VLOOKUP(C27,Energy!E29:T33,15,FALSE)</f>
        <v/>
      </c>
    </row>
    <row r="28" spans="1:10" ht="62.1">
      <c r="A28" s="436"/>
      <c r="B28" s="532">
        <v>130.30000000000001</v>
      </c>
      <c r="C28" s="533" t="s">
        <v>327</v>
      </c>
      <c r="D28" s="534" t="s">
        <v>318</v>
      </c>
      <c r="E28" s="534" t="s">
        <v>479</v>
      </c>
      <c r="F28" s="535" t="s">
        <v>482</v>
      </c>
      <c r="G28" s="535" t="s">
        <v>328</v>
      </c>
      <c r="H28" s="535" t="s">
        <v>92</v>
      </c>
      <c r="I28" s="538" t="str">
        <f>VLOOKUP(C28,Energy!E29:K33,7,FALSE)</f>
        <v/>
      </c>
      <c r="J28" s="539" t="str">
        <f>VLOOKUP(C28,Energy!E29:T33,15,FALSE)</f>
        <v/>
      </c>
    </row>
    <row r="29" spans="1:10" ht="46.5">
      <c r="A29" s="436"/>
      <c r="B29" s="546" t="s">
        <v>483</v>
      </c>
      <c r="C29" s="533" t="s">
        <v>305</v>
      </c>
      <c r="D29" s="535" t="s">
        <v>304</v>
      </c>
      <c r="E29" s="535" t="s">
        <v>484</v>
      </c>
      <c r="F29" s="535"/>
      <c r="G29" s="535" t="s">
        <v>306</v>
      </c>
      <c r="H29" s="535" t="s">
        <v>53</v>
      </c>
      <c r="I29" s="543">
        <f>VLOOKUP(C29,Energy!$E$12:$H$25,4,FALSE)</f>
        <v>0</v>
      </c>
      <c r="J29" s="544">
        <f>VLOOKUP(C29,Energy!$E$12:$R$25,13,FALSE)</f>
        <v>0</v>
      </c>
    </row>
    <row r="30" spans="1:10" ht="62.1">
      <c r="A30" s="436"/>
      <c r="B30" s="532">
        <v>132.1</v>
      </c>
      <c r="C30" s="533" t="s">
        <v>207</v>
      </c>
      <c r="D30" s="534" t="s">
        <v>206</v>
      </c>
      <c r="E30" s="534" t="s">
        <v>485</v>
      </c>
      <c r="F30" s="535" t="s">
        <v>486</v>
      </c>
      <c r="G30" s="535" t="s">
        <v>208</v>
      </c>
      <c r="H30" s="535" t="s">
        <v>460</v>
      </c>
      <c r="I30" s="538" t="str">
        <f>VLOOKUP(C30,'Staff Travel'!$E$20:$K$24,7,FALSE)</f>
        <v/>
      </c>
      <c r="J30" s="539" t="str">
        <f>'Staff Travel'!S20</f>
        <v/>
      </c>
    </row>
    <row r="31" spans="1:10" ht="77.45">
      <c r="A31" s="436"/>
      <c r="B31" s="532">
        <v>132.19999999999999</v>
      </c>
      <c r="C31" s="533" t="s">
        <v>214</v>
      </c>
      <c r="D31" s="534" t="s">
        <v>206</v>
      </c>
      <c r="E31" s="534" t="s">
        <v>485</v>
      </c>
      <c r="F31" s="535" t="s">
        <v>487</v>
      </c>
      <c r="G31" s="535" t="s">
        <v>215</v>
      </c>
      <c r="H31" s="535" t="s">
        <v>460</v>
      </c>
      <c r="I31" s="538" t="str">
        <f>VLOOKUP(C31,'Staff Travel'!$E$20:$K$24,7,FALSE)</f>
        <v/>
      </c>
      <c r="J31" s="539" t="str">
        <f>'Staff Travel'!S22</f>
        <v/>
      </c>
    </row>
    <row r="32" spans="1:10" ht="62.1">
      <c r="A32" s="436"/>
      <c r="B32" s="532">
        <v>132.30000000000001</v>
      </c>
      <c r="C32" s="533" t="s">
        <v>218</v>
      </c>
      <c r="D32" s="534" t="s">
        <v>206</v>
      </c>
      <c r="E32" s="534" t="s">
        <v>485</v>
      </c>
      <c r="F32" s="535" t="s">
        <v>488</v>
      </c>
      <c r="G32" s="535" t="s">
        <v>219</v>
      </c>
      <c r="H32" s="535" t="s">
        <v>460</v>
      </c>
      <c r="I32" s="538" t="str">
        <f>VLOOKUP(C32,'Staff Travel'!$E$20:$K$24,7,FALSE)</f>
        <v/>
      </c>
      <c r="J32" s="539" t="str">
        <f>'Staff Travel'!S22</f>
        <v/>
      </c>
    </row>
    <row r="33" spans="1:10" ht="62.1">
      <c r="A33" s="436"/>
      <c r="B33" s="532">
        <v>132.4</v>
      </c>
      <c r="C33" s="533" t="s">
        <v>222</v>
      </c>
      <c r="D33" s="534" t="s">
        <v>206</v>
      </c>
      <c r="E33" s="534" t="s">
        <v>485</v>
      </c>
      <c r="F33" s="535" t="s">
        <v>489</v>
      </c>
      <c r="G33" s="535" t="s">
        <v>223</v>
      </c>
      <c r="H33" s="535" t="s">
        <v>460</v>
      </c>
      <c r="I33" s="538" t="str">
        <f>VLOOKUP(C33,'Staff Travel'!$E$20:$K$24,7,FALSE)</f>
        <v/>
      </c>
      <c r="J33" s="539" t="str">
        <f>'Staff Travel'!S24</f>
        <v/>
      </c>
    </row>
    <row r="34" spans="1:10" ht="77.45">
      <c r="A34" s="436"/>
      <c r="B34" s="546" t="s">
        <v>490</v>
      </c>
      <c r="C34" s="533" t="s">
        <v>419</v>
      </c>
      <c r="D34" s="535" t="s">
        <v>418</v>
      </c>
      <c r="E34" s="535" t="s">
        <v>491</v>
      </c>
      <c r="F34" s="535" t="s">
        <v>492</v>
      </c>
      <c r="G34" s="535" t="s">
        <v>420</v>
      </c>
      <c r="H34" s="535" t="s">
        <v>92</v>
      </c>
      <c r="I34" s="538" t="str">
        <f>VLOOKUP(C34,'Air Quality &amp; Greener Buildings'!$E$20:$T$23,7,FALSE)</f>
        <v/>
      </c>
      <c r="J34" s="539" t="str">
        <f>VLOOKUP(C34,'Air Quality &amp; Greener Buildings'!$E$20:$T$23,15,FALSE)</f>
        <v/>
      </c>
    </row>
    <row r="35" spans="1:10" ht="46.5">
      <c r="A35" s="436"/>
      <c r="B35" s="532">
        <v>156.1</v>
      </c>
      <c r="C35" s="533" t="s">
        <v>423</v>
      </c>
      <c r="D35" s="534" t="s">
        <v>493</v>
      </c>
      <c r="E35" s="534" t="s">
        <v>494</v>
      </c>
      <c r="F35" s="535" t="s">
        <v>495</v>
      </c>
      <c r="G35" s="535" t="s">
        <v>496</v>
      </c>
      <c r="H35" s="535" t="s">
        <v>92</v>
      </c>
      <c r="I35" s="538" t="str">
        <f>VLOOKUP(C35,'Air Quality &amp; Greener Buildings'!$E$20:$K$23,7,FALSE)</f>
        <v/>
      </c>
      <c r="J35" s="539" t="str">
        <f>VLOOKUP(C35,'Air Quality &amp; Greener Buildings'!$E$20:$T$23,15,FALSE)</f>
        <v/>
      </c>
    </row>
    <row r="36" spans="1:10" ht="46.5">
      <c r="A36" s="436"/>
      <c r="B36" s="532">
        <v>156.19999999999999</v>
      </c>
      <c r="C36" s="533" t="s">
        <v>427</v>
      </c>
      <c r="D36" s="534" t="s">
        <v>493</v>
      </c>
      <c r="E36" s="534" t="s">
        <v>494</v>
      </c>
      <c r="F36" s="535" t="s">
        <v>497</v>
      </c>
      <c r="G36" s="535" t="s">
        <v>498</v>
      </c>
      <c r="H36" s="535" t="s">
        <v>92</v>
      </c>
      <c r="I36" s="538" t="str">
        <f>VLOOKUP(C36,'Air Quality &amp; Greener Buildings'!$E$20:$K$23,7,FALSE)</f>
        <v/>
      </c>
      <c r="J36" s="539" t="str">
        <f>VLOOKUP(C36,'Air Quality &amp; Greener Buildings'!$E$20:$T$23,15,FALSE)</f>
        <v/>
      </c>
    </row>
    <row r="37" spans="1:10" ht="46.5">
      <c r="A37" s="436"/>
      <c r="B37" s="532">
        <v>156.30000000000001</v>
      </c>
      <c r="C37" s="533" t="s">
        <v>431</v>
      </c>
      <c r="D37" s="534" t="s">
        <v>493</v>
      </c>
      <c r="E37" s="534" t="s">
        <v>494</v>
      </c>
      <c r="F37" s="535" t="s">
        <v>499</v>
      </c>
      <c r="G37" s="535" t="s">
        <v>500</v>
      </c>
      <c r="H37" s="535" t="s">
        <v>92</v>
      </c>
      <c r="I37" s="538" t="str">
        <f>VLOOKUP(C37,'Air Quality &amp; Greener Buildings'!$E$20:$K$23,7,FALSE)</f>
        <v/>
      </c>
      <c r="J37" s="539" t="str">
        <f>VLOOKUP(C37,'Air Quality &amp; Greener Buildings'!$E$20:$T$23,15,FALSE)</f>
        <v/>
      </c>
    </row>
    <row r="38" spans="1:10" ht="46.5">
      <c r="A38" s="436"/>
      <c r="B38" s="532">
        <v>166.1</v>
      </c>
      <c r="C38" s="533" t="s">
        <v>348</v>
      </c>
      <c r="D38" s="534" t="s">
        <v>347</v>
      </c>
      <c r="E38" s="534" t="s">
        <v>501</v>
      </c>
      <c r="F38" s="535" t="s">
        <v>502</v>
      </c>
      <c r="G38" s="535" t="s">
        <v>349</v>
      </c>
      <c r="H38" s="535" t="s">
        <v>92</v>
      </c>
      <c r="I38" s="538" t="e">
        <f>VLOOKUP(F38,Waste!$H$17:$K$17,4,FALSE)</f>
        <v>#N/A</v>
      </c>
      <c r="J38" s="539" t="e">
        <f>VLOOKUP(F38,Waste!$H$17:$R$17,13,FALSE)</f>
        <v>#N/A</v>
      </c>
    </row>
    <row r="39" spans="1:10" ht="46.5">
      <c r="A39" s="436"/>
      <c r="B39" s="532">
        <v>166.2</v>
      </c>
      <c r="C39" s="533" t="s">
        <v>348</v>
      </c>
      <c r="D39" s="534" t="s">
        <v>347</v>
      </c>
      <c r="E39" s="534" t="s">
        <v>501</v>
      </c>
      <c r="F39" s="535" t="s">
        <v>396</v>
      </c>
      <c r="G39" s="535" t="s">
        <v>349</v>
      </c>
      <c r="H39" s="535" t="s">
        <v>92</v>
      </c>
      <c r="I39" s="538" t="e">
        <f>VLOOKUP(F39,Waste!$H$17:$K$17,4,FALSE)</f>
        <v>#N/A</v>
      </c>
      <c r="J39" s="539" t="str">
        <f>IF(Waste!R17="We regularly monitor and record waste production but have not set any reduction targets",Waste!S17,"N/A")</f>
        <v>N/A</v>
      </c>
    </row>
    <row r="40" spans="1:10" ht="93">
      <c r="A40" s="436"/>
      <c r="B40" s="532">
        <v>166.3</v>
      </c>
      <c r="C40" s="533" t="s">
        <v>348</v>
      </c>
      <c r="D40" s="534" t="s">
        <v>347</v>
      </c>
      <c r="E40" s="534" t="s">
        <v>501</v>
      </c>
      <c r="F40" s="535" t="s">
        <v>398</v>
      </c>
      <c r="G40" s="535" t="s">
        <v>349</v>
      </c>
      <c r="H40" s="535" t="s">
        <v>92</v>
      </c>
      <c r="I40" s="538" t="e">
        <f>VLOOKUP(F40,Waste!$H$17:$K$17,4,FALSE)</f>
        <v>#N/A</v>
      </c>
      <c r="J40" s="539" t="str">
        <f>IF(Waste!R17="We regularly monitor and record waste production and have set specific reduction targets relative to previous performance (e.g. a 5% reduction of waste to landfill from baseline year)",Waste!S17,"#N/A")</f>
        <v>#N/A</v>
      </c>
    </row>
    <row r="41" spans="1:10" ht="46.5">
      <c r="A41" s="436"/>
      <c r="B41" s="532">
        <v>166.4</v>
      </c>
      <c r="C41" s="533" t="s">
        <v>348</v>
      </c>
      <c r="D41" s="534" t="s">
        <v>347</v>
      </c>
      <c r="E41" s="534" t="s">
        <v>501</v>
      </c>
      <c r="F41" s="535" t="s">
        <v>399</v>
      </c>
      <c r="G41" s="535" t="s">
        <v>349</v>
      </c>
      <c r="H41" s="535" t="s">
        <v>92</v>
      </c>
      <c r="I41" s="538" t="e">
        <f>VLOOKUP(F41,Waste!$H$17:$K$17,4,FALSE)</f>
        <v>#N/A</v>
      </c>
      <c r="J41" s="539" t="str">
        <f>IF(Waste!R17="We regularly monitor and record waste produced and have set a zero waste target",Waste!S17,"#N/A")</f>
        <v>#N/A</v>
      </c>
    </row>
    <row r="42" spans="1:10" ht="46.5">
      <c r="A42" s="436"/>
      <c r="B42" s="532">
        <v>166.5</v>
      </c>
      <c r="C42" s="533" t="s">
        <v>354</v>
      </c>
      <c r="D42" s="534" t="s">
        <v>347</v>
      </c>
      <c r="E42" s="534" t="s">
        <v>501</v>
      </c>
      <c r="F42" s="535" t="s">
        <v>394</v>
      </c>
      <c r="G42" s="535" t="s">
        <v>503</v>
      </c>
      <c r="H42" s="535" t="s">
        <v>92</v>
      </c>
      <c r="I42" s="538" t="e">
        <f>VLOOKUP(F42,Waste!$H$18:$K$18,4,FALSE)</f>
        <v>#N/A</v>
      </c>
      <c r="J42" s="539" t="str">
        <f>IF(Waste!R17="We have met the specific reduction targets set during this reporting period",Waste!S17,"#N/A")</f>
        <v>#N/A</v>
      </c>
    </row>
    <row r="43" spans="1:10" ht="46.5">
      <c r="A43" s="436"/>
      <c r="B43" s="532">
        <v>166.6</v>
      </c>
      <c r="C43" s="533" t="s">
        <v>354</v>
      </c>
      <c r="D43" s="534" t="s">
        <v>347</v>
      </c>
      <c r="E43" s="534" t="s">
        <v>501</v>
      </c>
      <c r="F43" s="535" t="s">
        <v>397</v>
      </c>
      <c r="G43" s="535" t="s">
        <v>503</v>
      </c>
      <c r="H43" s="535" t="s">
        <v>92</v>
      </c>
      <c r="I43" s="538" t="e">
        <f>VLOOKUP(F43,Waste!$H$18:$K$18,4,FALSE)</f>
        <v>#N/A</v>
      </c>
      <c r="J43" s="539" t="str">
        <f>IF(Waste!R17="We produce zero waste to landfill / ocean",Waste!S18,"#N/A")</f>
        <v>#N/A</v>
      </c>
    </row>
    <row r="44" spans="1:10" ht="30.95">
      <c r="A44" s="436"/>
      <c r="B44" s="546" t="s">
        <v>504</v>
      </c>
      <c r="C44" s="535" t="s">
        <v>338</v>
      </c>
      <c r="D44" s="535" t="s">
        <v>337</v>
      </c>
      <c r="E44" s="535" t="s">
        <v>505</v>
      </c>
      <c r="F44" s="535" t="s">
        <v>470</v>
      </c>
      <c r="G44" s="535" t="s">
        <v>339</v>
      </c>
      <c r="H44" s="535" t="s">
        <v>53</v>
      </c>
      <c r="I44" s="543">
        <f>VLOOKUP(C44,Waste!$E$11:$H$12,4,FALSE)</f>
        <v>0</v>
      </c>
      <c r="J44" s="544">
        <f>VLOOKUP(C44,Waste!$E$11:$R$12,13,FALSE)</f>
        <v>0</v>
      </c>
    </row>
    <row r="45" spans="1:10" ht="30.95">
      <c r="A45" s="436"/>
      <c r="B45" s="546" t="s">
        <v>506</v>
      </c>
      <c r="C45" s="533" t="s">
        <v>343</v>
      </c>
      <c r="D45" s="535" t="s">
        <v>342</v>
      </c>
      <c r="E45" s="535" t="s">
        <v>507</v>
      </c>
      <c r="F45" s="535" t="s">
        <v>470</v>
      </c>
      <c r="G45" s="535" t="s">
        <v>344</v>
      </c>
      <c r="H45" s="535" t="s">
        <v>53</v>
      </c>
      <c r="I45" s="543">
        <f>VLOOKUP(C45,Waste!$E$11:$H$12,4,FALSE)</f>
        <v>0</v>
      </c>
      <c r="J45" s="544">
        <f>VLOOKUP(C45,Waste!$E$11:$R$12,13,FALSE)</f>
        <v>0</v>
      </c>
    </row>
    <row r="46" spans="1:10" ht="77.45">
      <c r="A46" s="436"/>
      <c r="B46" s="546" t="s">
        <v>508</v>
      </c>
      <c r="C46" s="533" t="s">
        <v>359</v>
      </c>
      <c r="D46" s="535" t="s">
        <v>358</v>
      </c>
      <c r="E46" s="535" t="s">
        <v>509</v>
      </c>
      <c r="F46" s="535" t="s">
        <v>510</v>
      </c>
      <c r="G46" s="535" t="s">
        <v>511</v>
      </c>
      <c r="H46" s="535" t="s">
        <v>92</v>
      </c>
      <c r="I46" s="538" t="str">
        <f>VLOOKUP(C46,Waste!$E$17:$T$27,7,FALSE)</f>
        <v/>
      </c>
      <c r="J46" s="539" t="str">
        <f>VLOOKUP(C46,Waste!$E$17:$T$27,15,FALSE)</f>
        <v/>
      </c>
    </row>
    <row r="47" spans="1:10" ht="62.1">
      <c r="A47" s="436"/>
      <c r="B47" s="546" t="s">
        <v>512</v>
      </c>
      <c r="C47" s="533" t="s">
        <v>364</v>
      </c>
      <c r="D47" s="535" t="s">
        <v>363</v>
      </c>
      <c r="E47" s="535" t="s">
        <v>513</v>
      </c>
      <c r="F47" s="535" t="s">
        <v>514</v>
      </c>
      <c r="G47" s="535" t="s">
        <v>365</v>
      </c>
      <c r="H47" s="535" t="s">
        <v>92</v>
      </c>
      <c r="I47" s="538" t="str">
        <f>VLOOKUP(C47,Waste!$E$17:$K$27,7,FALSE)</f>
        <v/>
      </c>
      <c r="J47" s="539" t="str">
        <f>VLOOKUP(C47,Waste!$E$17:$T$27,15,FALSE)</f>
        <v/>
      </c>
    </row>
    <row r="48" spans="1:10" ht="62.1">
      <c r="A48" s="436"/>
      <c r="B48" s="547">
        <v>172</v>
      </c>
      <c r="C48" s="533" t="s">
        <v>373</v>
      </c>
      <c r="D48" s="535" t="s">
        <v>372</v>
      </c>
      <c r="E48" s="535" t="s">
        <v>515</v>
      </c>
      <c r="F48" s="535" t="s">
        <v>516</v>
      </c>
      <c r="G48" s="535" t="s">
        <v>517</v>
      </c>
      <c r="H48" s="535" t="s">
        <v>92</v>
      </c>
      <c r="I48" s="538" t="str">
        <f>VLOOKUP(C48,Waste!$E$17:$K$27,7,FALSE)</f>
        <v/>
      </c>
      <c r="J48" s="539" t="str">
        <f>VLOOKUP(C48,Waste!$E$17:$T$27,15,FALSE)</f>
        <v/>
      </c>
    </row>
    <row r="49" spans="1:10" ht="46.5">
      <c r="A49" s="436"/>
      <c r="B49" s="532">
        <v>176.1</v>
      </c>
      <c r="C49" s="533" t="s">
        <v>378</v>
      </c>
      <c r="D49" s="534" t="s">
        <v>377</v>
      </c>
      <c r="E49" s="534" t="s">
        <v>518</v>
      </c>
      <c r="F49" s="535" t="s">
        <v>519</v>
      </c>
      <c r="G49" s="535" t="s">
        <v>379</v>
      </c>
      <c r="H49" s="535" t="s">
        <v>92</v>
      </c>
      <c r="I49" s="538" t="str">
        <f>VLOOKUP(C49,Waste!$E$17:$K$27,7,FALSE)</f>
        <v/>
      </c>
      <c r="J49" s="539" t="str">
        <f>VLOOKUP(C49,Waste!$E$17:$T$27,15,FALSE)</f>
        <v/>
      </c>
    </row>
    <row r="50" spans="1:10" ht="46.5">
      <c r="A50" s="436"/>
      <c r="B50" s="532">
        <v>176.2</v>
      </c>
      <c r="C50" s="533" t="s">
        <v>381</v>
      </c>
      <c r="D50" s="534" t="s">
        <v>377</v>
      </c>
      <c r="E50" s="534" t="s">
        <v>518</v>
      </c>
      <c r="F50" s="535" t="s">
        <v>520</v>
      </c>
      <c r="G50" s="535" t="s">
        <v>382</v>
      </c>
      <c r="H50" s="535" t="s">
        <v>92</v>
      </c>
      <c r="I50" s="538" t="str">
        <f>VLOOKUP(C50,Waste!$E$17:$K$27,7,FALSE)</f>
        <v/>
      </c>
      <c r="J50" s="539" t="str">
        <f>VLOOKUP(C50,Waste!$E$17:$T$27,15,FALSE)</f>
        <v/>
      </c>
    </row>
    <row r="51" spans="1:10" ht="46.5">
      <c r="A51" s="436"/>
      <c r="B51" s="532">
        <v>176.3</v>
      </c>
      <c r="C51" s="533" t="s">
        <v>384</v>
      </c>
      <c r="D51" s="534" t="s">
        <v>377</v>
      </c>
      <c r="E51" s="534" t="s">
        <v>518</v>
      </c>
      <c r="F51" s="535" t="s">
        <v>521</v>
      </c>
      <c r="G51" s="535" t="s">
        <v>385</v>
      </c>
      <c r="H51" s="535" t="s">
        <v>92</v>
      </c>
      <c r="I51" s="538" t="str">
        <f>VLOOKUP(C51,Waste!$E$17:$K$27,7,FALSE)</f>
        <v/>
      </c>
      <c r="J51" s="539" t="str">
        <f>VLOOKUP(C51,Waste!$E$17:$T$27,15,FALSE)</f>
        <v/>
      </c>
    </row>
    <row r="52" spans="1:10" ht="46.5">
      <c r="A52" s="436"/>
      <c r="B52" s="532">
        <v>176.4</v>
      </c>
      <c r="C52" s="533" t="s">
        <v>387</v>
      </c>
      <c r="D52" s="534" t="s">
        <v>377</v>
      </c>
      <c r="E52" s="534" t="s">
        <v>518</v>
      </c>
      <c r="F52" s="535" t="s">
        <v>522</v>
      </c>
      <c r="G52" s="535" t="s">
        <v>388</v>
      </c>
      <c r="H52" s="535" t="s">
        <v>92</v>
      </c>
      <c r="I52" s="538" t="str">
        <f>VLOOKUP(C52,Waste!$E$17:$K$27,7,FALSE)</f>
        <v/>
      </c>
      <c r="J52" s="539" t="str">
        <f>VLOOKUP(C52,Waste!$E$17:$T$27,15,FALSE)</f>
        <v/>
      </c>
    </row>
    <row r="53" spans="1:10" ht="46.5">
      <c r="A53" s="436"/>
      <c r="B53" s="532">
        <v>195.1</v>
      </c>
      <c r="C53" s="533" t="s">
        <v>244</v>
      </c>
      <c r="D53" s="534" t="s">
        <v>243</v>
      </c>
      <c r="E53" s="534" t="s">
        <v>523</v>
      </c>
      <c r="F53" s="535" t="s">
        <v>227</v>
      </c>
      <c r="G53" s="535" t="s">
        <v>524</v>
      </c>
      <c r="H53" s="535" t="s">
        <v>92</v>
      </c>
      <c r="I53" s="538" t="e">
        <f>VLOOKUP(F53,Water!$H$15:$K$15,4,FALSE)</f>
        <v>#N/A</v>
      </c>
      <c r="J53" s="539" t="str">
        <f>IF(Water!R15="We regularly monitor and record water usage but have not set any reduction targets",Water!S15,"")</f>
        <v/>
      </c>
    </row>
    <row r="54" spans="1:10" ht="93">
      <c r="A54" s="436"/>
      <c r="B54" s="532">
        <v>195.2</v>
      </c>
      <c r="C54" s="533" t="s">
        <v>244</v>
      </c>
      <c r="D54" s="534" t="s">
        <v>243</v>
      </c>
      <c r="E54" s="534" t="s">
        <v>523</v>
      </c>
      <c r="F54" s="535" t="s">
        <v>525</v>
      </c>
      <c r="G54" s="535" t="s">
        <v>524</v>
      </c>
      <c r="H54" s="535" t="s">
        <v>92</v>
      </c>
      <c r="I54" s="538" t="e">
        <f>VLOOKUP(F54,Water!$H$15:$K$15,4,FALSE)</f>
        <v>#N/A</v>
      </c>
      <c r="J54" s="539" t="str">
        <f>IF(Water!R15="We monitor and record water usage and have set specific reduction targets relative to previous performance",Water!S15,"#N/A")</f>
        <v>#N/A</v>
      </c>
    </row>
    <row r="55" spans="1:10" ht="77.45">
      <c r="A55" s="436"/>
      <c r="B55" s="532">
        <v>195.3</v>
      </c>
      <c r="C55" s="533" t="s">
        <v>244</v>
      </c>
      <c r="D55" s="534" t="s">
        <v>243</v>
      </c>
      <c r="E55" s="534" t="s">
        <v>523</v>
      </c>
      <c r="F55" s="535" t="s">
        <v>231</v>
      </c>
      <c r="G55" s="535" t="s">
        <v>524</v>
      </c>
      <c r="H55" s="535" t="s">
        <v>92</v>
      </c>
      <c r="I55" s="538" t="e">
        <f>VLOOKUP(F55,Water!$H$15:$K$15,4,FALSE)</f>
        <v>#N/A</v>
      </c>
      <c r="J55" s="539" t="str">
        <f>IF(Water!R15="We regularly monitor and record emissions and have set science-based targets necessary to achieve sustainable usage linked to our local watershed",Water!S15,"#N/A")</f>
        <v>#N/A</v>
      </c>
    </row>
    <row r="56" spans="1:10" ht="46.5">
      <c r="A56" s="436"/>
      <c r="B56" s="532">
        <v>195.4</v>
      </c>
      <c r="C56" s="533" t="s">
        <v>248</v>
      </c>
      <c r="D56" s="534" t="s">
        <v>243</v>
      </c>
      <c r="E56" s="534" t="s">
        <v>523</v>
      </c>
      <c r="F56" s="535" t="s">
        <v>229</v>
      </c>
      <c r="G56" s="535" t="s">
        <v>249</v>
      </c>
      <c r="H56" s="535" t="s">
        <v>92</v>
      </c>
      <c r="I56" s="538" t="str">
        <f>VLOOKUP(C56,Water!$E$16:$L$19,7,FALSE)</f>
        <v/>
      </c>
      <c r="J56" s="539" t="str">
        <f>Water!S16</f>
        <v/>
      </c>
    </row>
    <row r="57" spans="1:10" ht="46.5">
      <c r="A57" s="436"/>
      <c r="B57" s="548">
        <v>196</v>
      </c>
      <c r="C57" s="549" t="s">
        <v>238</v>
      </c>
      <c r="D57" s="534" t="s">
        <v>526</v>
      </c>
      <c r="E57" s="534" t="s">
        <v>527</v>
      </c>
      <c r="F57" s="534" t="s">
        <v>239</v>
      </c>
      <c r="G57" s="534" t="s">
        <v>239</v>
      </c>
      <c r="H57" s="535" t="s">
        <v>53</v>
      </c>
      <c r="I57" s="543">
        <f>Water!H11</f>
        <v>0</v>
      </c>
      <c r="J57" s="544">
        <f>Water!Q11</f>
        <v>0</v>
      </c>
    </row>
    <row r="58" spans="1:10" ht="46.5">
      <c r="A58" s="436"/>
      <c r="B58" s="532">
        <v>197.1</v>
      </c>
      <c r="C58" s="533" t="s">
        <v>253</v>
      </c>
      <c r="D58" s="534" t="s">
        <v>252</v>
      </c>
      <c r="E58" s="534" t="s">
        <v>528</v>
      </c>
      <c r="F58" s="535" t="s">
        <v>529</v>
      </c>
      <c r="G58" s="535" t="s">
        <v>254</v>
      </c>
      <c r="H58" s="535" t="s">
        <v>92</v>
      </c>
      <c r="I58" s="538" t="str">
        <f>VLOOKUP(C58,Water!$E$16:$T$19,7,FALSE)</f>
        <v/>
      </c>
      <c r="J58" s="539" t="str">
        <f>VLOOKUP($C58,Water!$E$16:$T$19,15,FALSE)</f>
        <v/>
      </c>
    </row>
    <row r="59" spans="1:10" ht="46.5">
      <c r="A59" s="436"/>
      <c r="B59" s="532">
        <v>197.2</v>
      </c>
      <c r="C59" s="533" t="s">
        <v>257</v>
      </c>
      <c r="D59" s="534" t="s">
        <v>252</v>
      </c>
      <c r="E59" s="534" t="s">
        <v>528</v>
      </c>
      <c r="F59" s="535" t="s">
        <v>530</v>
      </c>
      <c r="G59" s="535" t="s">
        <v>258</v>
      </c>
      <c r="H59" s="535" t="s">
        <v>92</v>
      </c>
      <c r="I59" s="538" t="str">
        <f>VLOOKUP(C59,Water!$E$16:$L$19,7,FALSE)</f>
        <v/>
      </c>
      <c r="J59" s="539" t="str">
        <f>VLOOKUP($C59,Water!$E$16:$T$19,15,FALSE)</f>
        <v/>
      </c>
    </row>
    <row r="60" spans="1:10" ht="46.5">
      <c r="A60" s="436"/>
      <c r="B60" s="532">
        <v>197.4</v>
      </c>
      <c r="C60" s="533" t="s">
        <v>261</v>
      </c>
      <c r="D60" s="534" t="s">
        <v>252</v>
      </c>
      <c r="E60" s="534" t="s">
        <v>528</v>
      </c>
      <c r="F60" s="535" t="s">
        <v>531</v>
      </c>
      <c r="G60" s="535" t="s">
        <v>258</v>
      </c>
      <c r="H60" s="535" t="s">
        <v>92</v>
      </c>
      <c r="I60" s="538" t="str">
        <f>VLOOKUP(C60,Water!$E$16:$L$19,7,FALSE)</f>
        <v/>
      </c>
      <c r="J60" s="539" t="str">
        <f>VLOOKUP($C60,Water!$E$16:$T$19,15,FALSE)</f>
        <v/>
      </c>
    </row>
    <row r="61" spans="1:10" ht="62.1">
      <c r="A61" s="436"/>
      <c r="B61" s="532">
        <v>273.10000000000002</v>
      </c>
      <c r="C61" s="533" t="s">
        <v>105</v>
      </c>
      <c r="D61" s="534" t="s">
        <v>97</v>
      </c>
      <c r="E61" s="534" t="s">
        <v>532</v>
      </c>
      <c r="F61" s="535" t="s">
        <v>533</v>
      </c>
      <c r="G61" s="535" t="s">
        <v>106</v>
      </c>
      <c r="H61" s="535" t="s">
        <v>460</v>
      </c>
      <c r="I61" s="538" t="str">
        <f>VLOOKUP($C61,'Safety in the Office'!$E$13:$T$21,7,FALSE)</f>
        <v/>
      </c>
      <c r="J61" s="539" t="str">
        <f>VLOOKUP($C61,'Safety in the Office'!$E$13:$T$21,15,FALSE)</f>
        <v/>
      </c>
    </row>
    <row r="62" spans="1:10" ht="77.45">
      <c r="A62" s="436"/>
      <c r="B62" s="532">
        <v>273.2</v>
      </c>
      <c r="C62" s="533" t="s">
        <v>98</v>
      </c>
      <c r="D62" s="534" t="s">
        <v>97</v>
      </c>
      <c r="E62" s="534" t="s">
        <v>532</v>
      </c>
      <c r="F62" s="535" t="s">
        <v>534</v>
      </c>
      <c r="G62" s="535" t="s">
        <v>99</v>
      </c>
      <c r="H62" s="535" t="s">
        <v>460</v>
      </c>
      <c r="I62" s="538" t="str">
        <f>VLOOKUP(C62,'Safety in the Office'!$E$13:$K$20,7,FALSE)</f>
        <v/>
      </c>
      <c r="J62" s="539" t="str">
        <f>VLOOKUP($C62,'Safety in the Office'!$E$13:$T$21,15,FALSE)</f>
        <v/>
      </c>
    </row>
    <row r="63" spans="1:10" ht="62.1">
      <c r="A63" s="436"/>
      <c r="B63" s="532">
        <v>273.3</v>
      </c>
      <c r="C63" s="533" t="s">
        <v>133</v>
      </c>
      <c r="D63" s="534" t="s">
        <v>97</v>
      </c>
      <c r="E63" s="534" t="s">
        <v>532</v>
      </c>
      <c r="F63" s="535" t="s">
        <v>134</v>
      </c>
      <c r="G63" s="535"/>
      <c r="H63" s="535" t="s">
        <v>460</v>
      </c>
      <c r="I63" s="538" t="str">
        <f>VLOOKUP(C63,'Safety in the Office'!$E$25:$K$33,7,FALSE)</f>
        <v/>
      </c>
      <c r="J63" s="539" t="str">
        <f>'Safety in the Office'!S27</f>
        <v/>
      </c>
    </row>
    <row r="64" spans="1:10" ht="62.1">
      <c r="A64" s="436"/>
      <c r="B64" s="547">
        <v>273.39999999999998</v>
      </c>
      <c r="C64" s="533" t="s">
        <v>108</v>
      </c>
      <c r="D64" s="534" t="s">
        <v>97</v>
      </c>
      <c r="E64" s="534" t="s">
        <v>532</v>
      </c>
      <c r="F64" s="535" t="s">
        <v>535</v>
      </c>
      <c r="G64" s="535" t="s">
        <v>109</v>
      </c>
      <c r="H64" s="535" t="s">
        <v>460</v>
      </c>
      <c r="I64" s="538" t="str">
        <f>VLOOKUP(C64,'Safety in the Office'!$E$13:$K$20,7,FALSE)</f>
        <v/>
      </c>
      <c r="J64" s="539" t="str">
        <f>VLOOKUP($C64,'Safety in the Office'!$E$13:$T$21,15,FALSE)</f>
        <v/>
      </c>
    </row>
    <row r="65" spans="1:10" ht="62.1">
      <c r="A65" s="436"/>
      <c r="B65" s="532">
        <v>273.5</v>
      </c>
      <c r="C65" s="533" t="s">
        <v>145</v>
      </c>
      <c r="D65" s="534" t="s">
        <v>97</v>
      </c>
      <c r="E65" s="534" t="s">
        <v>532</v>
      </c>
      <c r="F65" s="535" t="s">
        <v>146</v>
      </c>
      <c r="G65" s="535" t="s">
        <v>536</v>
      </c>
      <c r="H65" s="535" t="s">
        <v>460</v>
      </c>
      <c r="I65" s="538" t="str">
        <f>VLOOKUP(C65,'Safety in the Office'!$E$25:$K$33,7,FALSE)</f>
        <v/>
      </c>
      <c r="J65" s="539" t="str">
        <f>'Safety in the Office'!S31</f>
        <v/>
      </c>
    </row>
    <row r="66" spans="1:10" ht="62.1">
      <c r="A66" s="436"/>
      <c r="B66" s="532">
        <v>273.60000000000002</v>
      </c>
      <c r="C66" s="533" t="s">
        <v>130</v>
      </c>
      <c r="D66" s="534" t="s">
        <v>97</v>
      </c>
      <c r="E66" s="534" t="s">
        <v>532</v>
      </c>
      <c r="F66" s="535" t="s">
        <v>537</v>
      </c>
      <c r="G66" s="535" t="s">
        <v>131</v>
      </c>
      <c r="H66" s="535" t="s">
        <v>460</v>
      </c>
      <c r="I66" s="538" t="str">
        <f>VLOOKUP(C66,'Safety in the Office'!$E$25:$K$33,7,FALSE)</f>
        <v/>
      </c>
      <c r="J66" s="539" t="str">
        <f>'Safety in the Office'!S26</f>
        <v/>
      </c>
    </row>
    <row r="67" spans="1:10" ht="62.1">
      <c r="A67" s="436"/>
      <c r="B67" s="532">
        <v>273.7</v>
      </c>
      <c r="C67" s="533" t="s">
        <v>115</v>
      </c>
      <c r="D67" s="534" t="s">
        <v>97</v>
      </c>
      <c r="E67" s="534" t="s">
        <v>532</v>
      </c>
      <c r="F67" s="535" t="s">
        <v>538</v>
      </c>
      <c r="G67" s="535" t="s">
        <v>116</v>
      </c>
      <c r="H67" s="535" t="s">
        <v>460</v>
      </c>
      <c r="I67" s="538" t="str">
        <f>VLOOKUP(C67,'Safety in the Office'!$E$13:$K$20,7,FALSE)</f>
        <v/>
      </c>
      <c r="J67" s="539" t="str">
        <f>VLOOKUP($C67,'Safety in the Office'!$E$13:$T$21,15,FALSE)</f>
        <v/>
      </c>
    </row>
    <row r="68" spans="1:10" ht="77.45">
      <c r="A68" s="436"/>
      <c r="B68" s="532">
        <v>273.8</v>
      </c>
      <c r="C68" s="533" t="s">
        <v>151</v>
      </c>
      <c r="D68" s="534" t="s">
        <v>97</v>
      </c>
      <c r="E68" s="534" t="s">
        <v>532</v>
      </c>
      <c r="F68" s="535" t="s">
        <v>539</v>
      </c>
      <c r="G68" s="535" t="s">
        <v>152</v>
      </c>
      <c r="H68" s="535" t="s">
        <v>460</v>
      </c>
      <c r="I68" s="538" t="str">
        <f>VLOOKUP(C68,'Safety in the Office'!$E$25:$K$33,7,FALSE)</f>
        <v/>
      </c>
      <c r="J68" s="539" t="str">
        <f>'Safety in the Office'!S33</f>
        <v/>
      </c>
    </row>
    <row r="69" spans="1:10" ht="46.5">
      <c r="A69" s="436"/>
      <c r="B69" s="532">
        <v>274.10000000000002</v>
      </c>
      <c r="C69" s="533" t="s">
        <v>112</v>
      </c>
      <c r="D69" s="534" t="s">
        <v>111</v>
      </c>
      <c r="E69" s="534" t="s">
        <v>540</v>
      </c>
      <c r="F69" s="535" t="s">
        <v>541</v>
      </c>
      <c r="G69" s="534" t="s">
        <v>113</v>
      </c>
      <c r="H69" s="535" t="s">
        <v>92</v>
      </c>
      <c r="I69" s="538" t="str">
        <f>VLOOKUP(C69,'Safety in the Office'!$E$13:$K$20,7,FALSE)</f>
        <v/>
      </c>
      <c r="J69" s="539" t="str">
        <f>VLOOKUP($C69,'Safety in the Office'!$E$13:$T$21,15,FALSE)</f>
        <v/>
      </c>
    </row>
    <row r="70" spans="1:10" ht="30.95">
      <c r="A70" s="436"/>
      <c r="B70" s="532">
        <v>227.1</v>
      </c>
      <c r="C70" s="533" t="s">
        <v>405</v>
      </c>
      <c r="D70" s="534" t="s">
        <v>404</v>
      </c>
      <c r="E70" s="534" t="s">
        <v>542</v>
      </c>
      <c r="F70" s="535" t="s">
        <v>543</v>
      </c>
      <c r="G70" s="535" t="s">
        <v>406</v>
      </c>
      <c r="H70" s="535" t="s">
        <v>92</v>
      </c>
      <c r="I70" s="538" t="str">
        <f>'Air Quality &amp; Greener Buildings'!K13</f>
        <v/>
      </c>
      <c r="J70" s="539" t="str">
        <f>'Air Quality &amp; Greener Buildings'!S13</f>
        <v/>
      </c>
    </row>
    <row r="71" spans="1:10" ht="46.5">
      <c r="A71" s="436"/>
      <c r="B71" s="532">
        <v>227.6</v>
      </c>
      <c r="C71" s="533" t="s">
        <v>408</v>
      </c>
      <c r="D71" s="534" t="s">
        <v>404</v>
      </c>
      <c r="E71" s="534" t="s">
        <v>542</v>
      </c>
      <c r="F71" s="535" t="s">
        <v>544</v>
      </c>
      <c r="G71" s="535" t="s">
        <v>409</v>
      </c>
      <c r="H71" s="535" t="s">
        <v>92</v>
      </c>
      <c r="I71" s="538" t="str">
        <f>'Air Quality &amp; Greener Buildings'!K14</f>
        <v/>
      </c>
      <c r="J71" s="539" t="str">
        <f>'Air Quality &amp; Greener Buildings'!S14</f>
        <v/>
      </c>
    </row>
    <row r="72" spans="1:10" ht="46.5">
      <c r="A72" s="436"/>
      <c r="B72" s="532">
        <v>277.7</v>
      </c>
      <c r="C72" s="533" t="s">
        <v>414</v>
      </c>
      <c r="D72" s="534" t="s">
        <v>404</v>
      </c>
      <c r="E72" s="534" t="s">
        <v>494</v>
      </c>
      <c r="F72" s="535" t="s">
        <v>545</v>
      </c>
      <c r="G72" s="535" t="s">
        <v>546</v>
      </c>
      <c r="H72" s="535" t="s">
        <v>92</v>
      </c>
      <c r="I72" s="538" t="str">
        <f>'Air Quality &amp; Greener Buildings'!K16</f>
        <v/>
      </c>
      <c r="J72" s="539" t="str">
        <f>'Air Quality &amp; Greener Buildings'!S16</f>
        <v/>
      </c>
    </row>
    <row r="73" spans="1:10" ht="77.45">
      <c r="A73" s="436"/>
      <c r="B73" s="532">
        <v>278.2</v>
      </c>
      <c r="C73" s="533" t="s">
        <v>102</v>
      </c>
      <c r="D73" s="534" t="s">
        <v>547</v>
      </c>
      <c r="E73" s="534" t="s">
        <v>548</v>
      </c>
      <c r="F73" s="535" t="s">
        <v>549</v>
      </c>
      <c r="G73" s="535" t="s">
        <v>103</v>
      </c>
      <c r="H73" s="535" t="s">
        <v>92</v>
      </c>
      <c r="I73" s="538" t="str">
        <f>VLOOKUP(C73,'Safety in the Office'!$E$13:$K$20,7,FALSE)</f>
        <v/>
      </c>
      <c r="J73" s="539" t="str">
        <f>VLOOKUP($C73,'Safety in the Office'!$E$13:$T$21,15,FALSE)</f>
        <v/>
      </c>
    </row>
    <row r="74" spans="1:10" ht="46.5">
      <c r="A74" s="436"/>
      <c r="B74" s="532">
        <v>278.3</v>
      </c>
      <c r="C74" s="533" t="s">
        <v>118</v>
      </c>
      <c r="D74" s="534" t="s">
        <v>547</v>
      </c>
      <c r="E74" s="534" t="s">
        <v>548</v>
      </c>
      <c r="F74" s="535" t="s">
        <v>550</v>
      </c>
      <c r="G74" s="535" t="s">
        <v>119</v>
      </c>
      <c r="H74" s="535" t="s">
        <v>92</v>
      </c>
      <c r="I74" s="538" t="str">
        <f>VLOOKUP(C74,'Safety in the Office'!$E$13:$K$20,7,FALSE)</f>
        <v/>
      </c>
      <c r="J74" s="539" t="str">
        <f>VLOOKUP($C74,'Safety in the Office'!$E$13:$T$21,15,FALSE)</f>
        <v/>
      </c>
    </row>
    <row r="75" spans="1:10" ht="62.1">
      <c r="A75" s="436"/>
      <c r="B75" s="532">
        <v>278.39999999999998</v>
      </c>
      <c r="C75" s="533" t="s">
        <v>139</v>
      </c>
      <c r="D75" s="534" t="s">
        <v>547</v>
      </c>
      <c r="E75" s="534" t="s">
        <v>548</v>
      </c>
      <c r="F75" s="535" t="s">
        <v>551</v>
      </c>
      <c r="G75" s="535" t="s">
        <v>140</v>
      </c>
      <c r="H75" s="535" t="s">
        <v>92</v>
      </c>
      <c r="I75" s="538" t="str">
        <f>VLOOKUP(C75,'Safety in the Office'!$E$25:$K$33,7,FALSE)</f>
        <v/>
      </c>
      <c r="J75" s="539" t="str">
        <f>'Safety in the Office'!S29</f>
        <v/>
      </c>
    </row>
    <row r="76" spans="1:10" ht="62.1">
      <c r="A76" s="436"/>
      <c r="B76" s="532">
        <v>278.5</v>
      </c>
      <c r="C76" s="533" t="s">
        <v>142</v>
      </c>
      <c r="D76" s="534" t="s">
        <v>547</v>
      </c>
      <c r="E76" s="534" t="s">
        <v>548</v>
      </c>
      <c r="F76" s="535" t="s">
        <v>552</v>
      </c>
      <c r="G76" s="535" t="s">
        <v>143</v>
      </c>
      <c r="H76" s="535" t="s">
        <v>92</v>
      </c>
      <c r="I76" s="538" t="str">
        <f>VLOOKUP(C76,'Safety in the Office'!$E$25:$K$33,7,FALSE)</f>
        <v/>
      </c>
      <c r="J76" s="539" t="str">
        <f>'Safety in the Office'!S30</f>
        <v/>
      </c>
    </row>
    <row r="77" spans="1:10" ht="62.1">
      <c r="A77" s="436"/>
      <c r="B77" s="532">
        <v>278.60000000000002</v>
      </c>
      <c r="C77" s="533" t="s">
        <v>124</v>
      </c>
      <c r="D77" s="534" t="s">
        <v>547</v>
      </c>
      <c r="E77" s="534" t="s">
        <v>548</v>
      </c>
      <c r="F77" s="535" t="s">
        <v>553</v>
      </c>
      <c r="G77" s="535" t="s">
        <v>554</v>
      </c>
      <c r="H77" s="535" t="s">
        <v>92</v>
      </c>
      <c r="I77" s="538" t="str">
        <f>VLOOKUP(C77,'Safety in the Office'!$E$13:$K$21,7,FALSE)</f>
        <v/>
      </c>
      <c r="J77" s="539" t="str">
        <f>VLOOKUP($C77,'Safety in the Office'!$E$13:$T$21,15,FALSE)</f>
        <v/>
      </c>
    </row>
    <row r="78" spans="1:10" ht="62.1">
      <c r="A78" s="436"/>
      <c r="B78" s="532">
        <v>278.7</v>
      </c>
      <c r="C78" s="533" t="s">
        <v>148</v>
      </c>
      <c r="D78" s="534" t="s">
        <v>547</v>
      </c>
      <c r="E78" s="534" t="s">
        <v>548</v>
      </c>
      <c r="F78" s="535" t="s">
        <v>555</v>
      </c>
      <c r="G78" s="535" t="s">
        <v>149</v>
      </c>
      <c r="H78" s="535" t="s">
        <v>92</v>
      </c>
      <c r="I78" s="538" t="str">
        <f>VLOOKUP(C78,'Safety in the Office'!$E$25:$K$33,7,FALSE)</f>
        <v/>
      </c>
      <c r="J78" s="539" t="str">
        <f>'Safety in the Office'!S32</f>
        <v/>
      </c>
    </row>
    <row r="79" spans="1:10" ht="46.5">
      <c r="A79" s="436"/>
      <c r="B79" s="532">
        <v>278.8</v>
      </c>
      <c r="C79" s="533" t="s">
        <v>121</v>
      </c>
      <c r="D79" s="534" t="s">
        <v>547</v>
      </c>
      <c r="E79" s="534" t="s">
        <v>548</v>
      </c>
      <c r="F79" s="535" t="s">
        <v>556</v>
      </c>
      <c r="G79" s="535" t="s">
        <v>122</v>
      </c>
      <c r="H79" s="535" t="s">
        <v>92</v>
      </c>
      <c r="I79" s="538" t="str">
        <f>VLOOKUP(C79,'Safety in the Office'!$E$13:$K$21,7,FALSE)</f>
        <v/>
      </c>
      <c r="J79" s="539" t="str">
        <f>VLOOKUP($C79,'Safety in the Office'!$E$13:$T$21,15,FALSE)</f>
        <v/>
      </c>
    </row>
    <row r="80" spans="1:10" ht="46.5">
      <c r="A80" s="436"/>
      <c r="B80" s="532">
        <v>278.89999999999998</v>
      </c>
      <c r="C80" s="533" t="s">
        <v>127</v>
      </c>
      <c r="D80" s="534" t="s">
        <v>547</v>
      </c>
      <c r="E80" s="534" t="s">
        <v>548</v>
      </c>
      <c r="F80" s="535" t="s">
        <v>557</v>
      </c>
      <c r="G80" s="535" t="s">
        <v>128</v>
      </c>
      <c r="H80" s="535" t="s">
        <v>92</v>
      </c>
      <c r="I80" s="538" t="str">
        <f>VLOOKUP(C80,'Safety in the Office'!$E$25:$K$33,7,FALSE)</f>
        <v/>
      </c>
      <c r="J80" s="539" t="str">
        <f>'Safety in the Office'!S25</f>
        <v/>
      </c>
    </row>
    <row r="81" spans="1:10" ht="77.45">
      <c r="A81" s="436"/>
      <c r="B81" s="532">
        <v>281.10000000000002</v>
      </c>
      <c r="C81" s="533" t="s">
        <v>56</v>
      </c>
      <c r="D81" s="534" t="s">
        <v>55</v>
      </c>
      <c r="E81" s="534" t="s">
        <v>558</v>
      </c>
      <c r="F81" s="535" t="s">
        <v>559</v>
      </c>
      <c r="G81" s="535" t="s">
        <v>57</v>
      </c>
      <c r="H81" s="535" t="s">
        <v>460</v>
      </c>
      <c r="I81" s="538" t="str">
        <f>VLOOKUP($C81,'Inclusive &amp; Healthy Workplace'!$E$11:$T$14,7,FALSE)</f>
        <v/>
      </c>
      <c r="J81" s="539" t="str">
        <f>VLOOKUP($C81,'Inclusive &amp; Healthy Workplace'!$E$11:$T$14,15,FALSE)</f>
        <v/>
      </c>
    </row>
    <row r="82" spans="1:10" ht="108.6">
      <c r="A82" s="436"/>
      <c r="B82" s="532">
        <v>281.2</v>
      </c>
      <c r="C82" s="533" t="s">
        <v>60</v>
      </c>
      <c r="D82" s="534" t="s">
        <v>55</v>
      </c>
      <c r="E82" s="534" t="s">
        <v>558</v>
      </c>
      <c r="F82" s="535" t="s">
        <v>560</v>
      </c>
      <c r="G82" s="535" t="s">
        <v>561</v>
      </c>
      <c r="H82" s="535" t="s">
        <v>460</v>
      </c>
      <c r="I82" s="538" t="str">
        <f>VLOOKUP(C82,'Inclusive &amp; Healthy Workplace'!$E$11:$K$14,7,FALSE)</f>
        <v/>
      </c>
      <c r="J82" s="539" t="str">
        <f>VLOOKUP($C82,'Inclusive &amp; Healthy Workplace'!$E$11:$T$14,15,FALSE)</f>
        <v/>
      </c>
    </row>
    <row r="83" spans="1:10" ht="46.5">
      <c r="A83" s="436"/>
      <c r="B83" s="532">
        <v>281.5</v>
      </c>
      <c r="C83" s="533" t="s">
        <v>64</v>
      </c>
      <c r="D83" s="534" t="s">
        <v>55</v>
      </c>
      <c r="E83" s="534" t="s">
        <v>558</v>
      </c>
      <c r="F83" s="535" t="s">
        <v>562</v>
      </c>
      <c r="G83" s="535" t="s">
        <v>65</v>
      </c>
      <c r="H83" s="535" t="s">
        <v>460</v>
      </c>
      <c r="I83" s="538" t="str">
        <f>VLOOKUP(C83,'Inclusive &amp; Healthy Workplace'!$E$11:$K$14,7,FALSE)</f>
        <v/>
      </c>
      <c r="J83" s="539" t="str">
        <f>VLOOKUP($C83,'Inclusive &amp; Healthy Workplace'!$E$11:$T$14,15,FALSE)</f>
        <v/>
      </c>
    </row>
    <row r="84" spans="1:10" ht="47.1" thickBot="1">
      <c r="A84" s="436"/>
      <c r="B84" s="550">
        <v>281.7</v>
      </c>
      <c r="C84" s="551" t="s">
        <v>67</v>
      </c>
      <c r="D84" s="552" t="s">
        <v>55</v>
      </c>
      <c r="E84" s="552" t="s">
        <v>558</v>
      </c>
      <c r="F84" s="553" t="s">
        <v>68</v>
      </c>
      <c r="G84" s="553"/>
      <c r="H84" s="553" t="s">
        <v>460</v>
      </c>
      <c r="I84" s="554" t="str">
        <f>VLOOKUP(C84,'Inclusive &amp; Healthy Workplace'!$E$11:$K$14,7,FALSE)</f>
        <v/>
      </c>
      <c r="J84" s="555" t="str">
        <f>VLOOKUP($C84,'Inclusive &amp; Healthy Workplace'!$E$11:$T$14,15,FALSE)</f>
        <v/>
      </c>
    </row>
    <row r="85" spans="1:10">
      <c r="A85" s="436"/>
      <c r="B85" s="436"/>
      <c r="C85" s="436"/>
      <c r="D85" s="436"/>
      <c r="E85" s="436"/>
      <c r="F85" s="436"/>
      <c r="G85" s="436"/>
      <c r="H85" s="436"/>
      <c r="I85" s="436"/>
      <c r="J85" s="436"/>
    </row>
    <row r="86" spans="1:10">
      <c r="A86" s="436"/>
      <c r="B86" s="436"/>
      <c r="C86" s="436"/>
      <c r="D86" s="436"/>
      <c r="E86" s="436"/>
      <c r="F86" s="436"/>
      <c r="G86" s="436"/>
      <c r="H86" s="436"/>
      <c r="I86" s="436"/>
      <c r="J86" s="436"/>
    </row>
  </sheetData>
  <dataConsolidate/>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72990-81C7-584E-A221-E11F29F32665}">
  <dimension ref="A1:L37"/>
  <sheetViews>
    <sheetView zoomScale="91" zoomScaleNormal="90" workbookViewId="0">
      <selection activeCell="I14" sqref="I14"/>
    </sheetView>
  </sheetViews>
  <sheetFormatPr defaultColWidth="7.5546875" defaultRowHeight="14.45"/>
  <cols>
    <col min="1" max="1" width="4.88671875" style="27" customWidth="1"/>
    <col min="2" max="2" width="14.33203125" style="27" customWidth="1"/>
    <col min="3" max="3" width="22.5546875" style="26" customWidth="1"/>
    <col min="4" max="5" width="16.88671875" style="26" customWidth="1"/>
    <col min="6" max="7" width="34.88671875" style="26" customWidth="1"/>
    <col min="8" max="8" width="26" style="26" customWidth="1"/>
    <col min="9" max="9" width="21.33203125" style="26" customWidth="1"/>
    <col min="10" max="10" width="20.5546875" style="26" customWidth="1"/>
    <col min="11" max="12" width="32.33203125" style="28" customWidth="1"/>
    <col min="13" max="16384" width="7.5546875" style="27"/>
  </cols>
  <sheetData>
    <row r="1" spans="1:11" s="23" customFormat="1" ht="15.6">
      <c r="A1" s="72"/>
      <c r="B1" s="72"/>
      <c r="C1" s="72"/>
      <c r="D1" s="72"/>
      <c r="E1" s="72"/>
      <c r="F1" s="72"/>
      <c r="G1" s="72"/>
      <c r="H1" s="72"/>
      <c r="I1" s="72"/>
    </row>
    <row r="2" spans="1:11" s="23" customFormat="1" ht="15.95" thickBot="1">
      <c r="A2" s="72"/>
      <c r="B2" s="72"/>
      <c r="C2" s="72"/>
      <c r="D2" s="72"/>
      <c r="E2" s="72"/>
      <c r="F2" s="72"/>
      <c r="G2" s="72"/>
      <c r="H2" s="72"/>
      <c r="I2" s="72"/>
    </row>
    <row r="3" spans="1:11" s="23" customFormat="1" ht="15.95" thickBot="1">
      <c r="A3" s="72"/>
      <c r="B3" s="72"/>
      <c r="C3" s="72"/>
      <c r="D3" s="72"/>
      <c r="E3" s="72"/>
      <c r="F3" s="72"/>
      <c r="G3" s="72"/>
      <c r="H3" s="518" t="s">
        <v>11</v>
      </c>
      <c r="I3" s="522"/>
    </row>
    <row r="4" spans="1:11" ht="15.95" thickBot="1">
      <c r="A4" s="556"/>
      <c r="B4" s="518" t="s">
        <v>563</v>
      </c>
      <c r="C4" s="521"/>
      <c r="D4" s="521"/>
      <c r="E4" s="522"/>
      <c r="F4" s="557"/>
      <c r="G4" s="556"/>
      <c r="H4" s="558" t="s">
        <v>12</v>
      </c>
      <c r="I4" s="559" t="str">
        <f>IF(Introduction!C24&lt;&gt;"",Introduction!C24,"")</f>
        <v/>
      </c>
      <c r="J4" s="27"/>
    </row>
    <row r="5" spans="1:11" ht="17.100000000000001" customHeight="1" thickBot="1">
      <c r="A5" s="556"/>
      <c r="B5" s="731" t="s">
        <v>564</v>
      </c>
      <c r="C5" s="732"/>
      <c r="D5" s="732"/>
      <c r="E5" s="733"/>
      <c r="F5" s="557"/>
      <c r="G5" s="556"/>
      <c r="H5" s="515" t="s">
        <v>445</v>
      </c>
      <c r="I5" s="516" t="str">
        <f>Introduction!C28</f>
        <v>Add office names in tab 0-Office Sizes %</v>
      </c>
      <c r="J5" s="27"/>
    </row>
    <row r="6" spans="1:11" ht="36.950000000000003" customHeight="1" thickBot="1">
      <c r="A6" s="556"/>
      <c r="B6" s="728" t="s">
        <v>565</v>
      </c>
      <c r="C6" s="729"/>
      <c r="D6" s="729"/>
      <c r="E6" s="730"/>
      <c r="F6" s="557"/>
      <c r="G6" s="556"/>
      <c r="H6" s="560" t="s">
        <v>18</v>
      </c>
      <c r="I6" s="516">
        <f>Introduction!C29</f>
        <v>0</v>
      </c>
      <c r="J6" s="27"/>
    </row>
    <row r="7" spans="1:11" ht="36.950000000000003" customHeight="1">
      <c r="A7" s="556"/>
      <c r="B7" s="561" t="s">
        <v>566</v>
      </c>
      <c r="C7" s="734" t="s">
        <v>567</v>
      </c>
      <c r="D7" s="735"/>
      <c r="E7" s="736"/>
      <c r="F7" s="557"/>
      <c r="G7" s="556"/>
      <c r="H7" s="515" t="s">
        <v>19</v>
      </c>
      <c r="I7" s="516">
        <f>Introduction!C30</f>
        <v>0</v>
      </c>
      <c r="J7" s="27"/>
    </row>
    <row r="8" spans="1:11" ht="36" customHeight="1">
      <c r="A8" s="556"/>
      <c r="B8" s="562" t="s">
        <v>568</v>
      </c>
      <c r="C8" s="737" t="s">
        <v>569</v>
      </c>
      <c r="D8" s="738"/>
      <c r="E8" s="739"/>
      <c r="F8" s="557"/>
      <c r="G8" s="556"/>
      <c r="H8" s="515" t="s">
        <v>20</v>
      </c>
      <c r="I8" s="516">
        <f>Introduction!C31</f>
        <v>0</v>
      </c>
      <c r="J8" s="27"/>
    </row>
    <row r="9" spans="1:11" ht="45" customHeight="1" thickBot="1">
      <c r="A9" s="556"/>
      <c r="B9" s="563" t="s">
        <v>236</v>
      </c>
      <c r="C9" s="740" t="s">
        <v>570</v>
      </c>
      <c r="D9" s="741"/>
      <c r="E9" s="742"/>
      <c r="F9" s="556"/>
      <c r="G9" s="557"/>
      <c r="H9" s="564" t="s">
        <v>21</v>
      </c>
      <c r="I9" s="517">
        <f>Introduction!C32</f>
        <v>0</v>
      </c>
      <c r="J9" s="27"/>
    </row>
    <row r="10" spans="1:11" ht="15" thickBot="1">
      <c r="A10" s="556"/>
      <c r="B10" s="556"/>
      <c r="C10" s="557"/>
      <c r="D10" s="557"/>
      <c r="E10" s="557"/>
      <c r="F10" s="557"/>
      <c r="G10" s="557"/>
      <c r="H10" s="557"/>
      <c r="I10" s="557"/>
    </row>
    <row r="11" spans="1:11" ht="33" customHeight="1" thickBot="1">
      <c r="A11" s="556"/>
      <c r="B11" s="565" t="s">
        <v>571</v>
      </c>
      <c r="C11" s="519"/>
      <c r="D11" s="519"/>
      <c r="E11" s="519"/>
      <c r="F11" s="519"/>
      <c r="G11" s="519"/>
      <c r="H11" s="518"/>
      <c r="I11" s="522"/>
      <c r="J11" s="27"/>
    </row>
    <row r="12" spans="1:11" ht="45" customHeight="1" thickBot="1">
      <c r="A12" s="556"/>
      <c r="B12" s="566" t="s">
        <v>572</v>
      </c>
      <c r="C12" s="524" t="s">
        <v>573</v>
      </c>
      <c r="D12" s="524" t="s">
        <v>574</v>
      </c>
      <c r="E12" s="524" t="s">
        <v>575</v>
      </c>
      <c r="F12" s="524" t="s">
        <v>576</v>
      </c>
      <c r="G12" s="567" t="s">
        <v>577</v>
      </c>
      <c r="H12" s="568" t="s">
        <v>578</v>
      </c>
      <c r="I12" s="569" t="s">
        <v>579</v>
      </c>
      <c r="J12" s="27"/>
    </row>
    <row r="13" spans="1:11" ht="30.95">
      <c r="A13" s="556"/>
      <c r="B13" s="570" t="s">
        <v>268</v>
      </c>
      <c r="C13" s="571" t="s">
        <v>53</v>
      </c>
      <c r="D13" s="572" t="s">
        <v>195</v>
      </c>
      <c r="E13" s="572" t="s">
        <v>580</v>
      </c>
      <c r="F13" s="573" t="s">
        <v>581</v>
      </c>
      <c r="G13" s="574" t="s">
        <v>582</v>
      </c>
      <c r="H13" s="575">
        <f>VLOOKUP(B13,Energy!$E$12:$H$25,4,FALSE)</f>
        <v>0</v>
      </c>
      <c r="I13" s="576">
        <f>VLOOKUP(B13,Energy!$E$12:$Q$25,13,FALSE)</f>
        <v>0</v>
      </c>
      <c r="K13" s="27"/>
    </row>
    <row r="14" spans="1:11" ht="30.95">
      <c r="A14" s="556"/>
      <c r="B14" s="577" t="s">
        <v>271</v>
      </c>
      <c r="C14" s="578" t="s">
        <v>53</v>
      </c>
      <c r="D14" s="579" t="s">
        <v>195</v>
      </c>
      <c r="E14" s="579" t="s">
        <v>580</v>
      </c>
      <c r="F14" s="580" t="s">
        <v>583</v>
      </c>
      <c r="G14" s="581" t="s">
        <v>584</v>
      </c>
      <c r="H14" s="582">
        <f>VLOOKUP(B14,Energy!$E$12:$H$25,4,FALSE)</f>
        <v>0</v>
      </c>
      <c r="I14" s="583">
        <f>VLOOKUP(B14,Energy!$E$12:$Q$25,13,FALSE)</f>
        <v>0</v>
      </c>
      <c r="K14" s="27"/>
    </row>
    <row r="15" spans="1:11" ht="30.95">
      <c r="A15" s="556"/>
      <c r="B15" s="577" t="s">
        <v>274</v>
      </c>
      <c r="C15" s="578" t="s">
        <v>53</v>
      </c>
      <c r="D15" s="579" t="s">
        <v>195</v>
      </c>
      <c r="E15" s="579" t="s">
        <v>580</v>
      </c>
      <c r="F15" s="580" t="s">
        <v>585</v>
      </c>
      <c r="G15" s="581" t="s">
        <v>586</v>
      </c>
      <c r="H15" s="582">
        <f>VLOOKUP(B15,Energy!$E$12:$H$25,4,FALSE)</f>
        <v>0</v>
      </c>
      <c r="I15" s="583">
        <f>VLOOKUP(B15,Energy!$E$12:$Q$25,13,FALSE)</f>
        <v>0</v>
      </c>
      <c r="K15" s="27"/>
    </row>
    <row r="16" spans="1:11" ht="30.95">
      <c r="A16" s="556"/>
      <c r="B16" s="577" t="s">
        <v>277</v>
      </c>
      <c r="C16" s="578" t="s">
        <v>53</v>
      </c>
      <c r="D16" s="579" t="s">
        <v>195</v>
      </c>
      <c r="E16" s="579" t="s">
        <v>580</v>
      </c>
      <c r="F16" s="580" t="s">
        <v>587</v>
      </c>
      <c r="G16" s="581" t="s">
        <v>588</v>
      </c>
      <c r="H16" s="582">
        <f>VLOOKUP(B16,Energy!$E$12:$H$25,4,FALSE)</f>
        <v>0</v>
      </c>
      <c r="I16" s="583">
        <f>VLOOKUP(B16,Energy!$E$12:$Q$25,13,FALSE)</f>
        <v>0</v>
      </c>
      <c r="K16" s="27"/>
    </row>
    <row r="17" spans="1:11" ht="30.95">
      <c r="A17" s="556"/>
      <c r="B17" s="577" t="s">
        <v>282</v>
      </c>
      <c r="C17" s="578">
        <v>126</v>
      </c>
      <c r="D17" s="579" t="s">
        <v>195</v>
      </c>
      <c r="E17" s="579" t="s">
        <v>589</v>
      </c>
      <c r="F17" s="580" t="s">
        <v>590</v>
      </c>
      <c r="G17" s="581" t="s">
        <v>283</v>
      </c>
      <c r="H17" s="582">
        <f>VLOOKUP(B17,Energy!$E$12:$H$25,4,FALSE)</f>
        <v>0</v>
      </c>
      <c r="I17" s="583">
        <f>VLOOKUP(B17,Energy!$E$12:$Q$25,13,FALSE)</f>
        <v>0</v>
      </c>
      <c r="K17" s="27"/>
    </row>
    <row r="18" spans="1:11" ht="30.95">
      <c r="A18" s="556"/>
      <c r="B18" s="577" t="s">
        <v>287</v>
      </c>
      <c r="C18" s="578">
        <v>128</v>
      </c>
      <c r="D18" s="579" t="s">
        <v>195</v>
      </c>
      <c r="E18" s="579" t="s">
        <v>589</v>
      </c>
      <c r="F18" s="580" t="s">
        <v>591</v>
      </c>
      <c r="G18" s="581" t="s">
        <v>288</v>
      </c>
      <c r="H18" s="584">
        <f>VLOOKUP(B18,Energy!$E$12:$H$25,4,FALSE)</f>
        <v>0</v>
      </c>
      <c r="I18" s="585">
        <f>VLOOKUP(B18,Energy!$E$12:$Q$25,13,FALSE)</f>
        <v>0</v>
      </c>
      <c r="K18" s="27"/>
    </row>
    <row r="19" spans="1:11" ht="62.1">
      <c r="A19" s="556"/>
      <c r="B19" s="577" t="s">
        <v>295</v>
      </c>
      <c r="C19" s="578" t="s">
        <v>53</v>
      </c>
      <c r="D19" s="579" t="s">
        <v>195</v>
      </c>
      <c r="E19" s="579" t="s">
        <v>589</v>
      </c>
      <c r="F19" s="580" t="s">
        <v>592</v>
      </c>
      <c r="G19" s="580" t="s">
        <v>296</v>
      </c>
      <c r="H19" s="582">
        <f>VLOOKUP(B19,Energy!$E$12:$H$25,4,FALSE)</f>
        <v>0</v>
      </c>
      <c r="I19" s="583">
        <f>VLOOKUP(B19,Energy!$E$12:$Q$25,13,FALSE)</f>
        <v>0</v>
      </c>
      <c r="K19" s="27"/>
    </row>
    <row r="20" spans="1:11" ht="62.1">
      <c r="A20" s="556"/>
      <c r="B20" s="577" t="s">
        <v>295</v>
      </c>
      <c r="C20" s="578" t="s">
        <v>53</v>
      </c>
      <c r="D20" s="579" t="s">
        <v>195</v>
      </c>
      <c r="E20" s="579" t="s">
        <v>589</v>
      </c>
      <c r="F20" s="580" t="s">
        <v>593</v>
      </c>
      <c r="G20" s="580" t="s">
        <v>296</v>
      </c>
      <c r="H20" s="582">
        <f>VLOOKUP(B20,Energy!$E$12:$H$25,4,FALSE)</f>
        <v>0</v>
      </c>
      <c r="I20" s="583">
        <f>VLOOKUP(B20,Energy!$E$12:$Q$25,13,FALSE)</f>
        <v>0</v>
      </c>
      <c r="K20" s="27"/>
    </row>
    <row r="21" spans="1:11" ht="62.45" thickBot="1">
      <c r="A21" s="556"/>
      <c r="B21" s="586" t="s">
        <v>298</v>
      </c>
      <c r="C21" s="587" t="s">
        <v>53</v>
      </c>
      <c r="D21" s="588" t="s">
        <v>195</v>
      </c>
      <c r="E21" s="588" t="s">
        <v>589</v>
      </c>
      <c r="F21" s="589" t="s">
        <v>594</v>
      </c>
      <c r="G21" s="589" t="s">
        <v>299</v>
      </c>
      <c r="H21" s="590">
        <f>VLOOKUP(B21,Energy!$E$12:$H$25,4,FALSE)</f>
        <v>0</v>
      </c>
      <c r="I21" s="591">
        <f>VLOOKUP(B21,Energy!$E$12:$Q$25,13,FALSE)</f>
        <v>0</v>
      </c>
      <c r="K21" s="27"/>
    </row>
    <row r="22" spans="1:11" ht="26.1" customHeight="1" thickBot="1">
      <c r="A22" s="556"/>
      <c r="B22" s="556"/>
      <c r="C22" s="557"/>
      <c r="D22" s="557"/>
      <c r="E22" s="557"/>
      <c r="F22" s="557"/>
      <c r="G22" s="557"/>
      <c r="H22" s="557"/>
      <c r="I22" s="557"/>
    </row>
    <row r="23" spans="1:11" ht="30" customHeight="1" thickBot="1">
      <c r="A23" s="556"/>
      <c r="B23" s="565" t="s">
        <v>595</v>
      </c>
      <c r="C23" s="519"/>
      <c r="D23" s="519"/>
      <c r="E23" s="519"/>
      <c r="F23" s="519"/>
      <c r="G23" s="520"/>
      <c r="H23" s="518"/>
      <c r="I23" s="522"/>
      <c r="J23" s="27"/>
    </row>
    <row r="24" spans="1:11" ht="45" customHeight="1" thickBot="1">
      <c r="A24" s="556"/>
      <c r="B24" s="566" t="s">
        <v>572</v>
      </c>
      <c r="C24" s="524" t="s">
        <v>573</v>
      </c>
      <c r="D24" s="524" t="s">
        <v>574</v>
      </c>
      <c r="E24" s="524" t="s">
        <v>575</v>
      </c>
      <c r="F24" s="524" t="s">
        <v>576</v>
      </c>
      <c r="G24" s="567" t="s">
        <v>577</v>
      </c>
      <c r="H24" s="566" t="s">
        <v>578</v>
      </c>
      <c r="I24" s="525" t="s">
        <v>579</v>
      </c>
      <c r="J24" s="27"/>
    </row>
    <row r="25" spans="1:11" ht="46.5">
      <c r="A25" s="556"/>
      <c r="B25" s="592" t="s">
        <v>196</v>
      </c>
      <c r="C25" s="593" t="s">
        <v>53</v>
      </c>
      <c r="D25" s="594" t="s">
        <v>195</v>
      </c>
      <c r="E25" s="594" t="s">
        <v>596</v>
      </c>
      <c r="F25" s="594" t="s">
        <v>597</v>
      </c>
      <c r="G25" s="595" t="s">
        <v>598</v>
      </c>
      <c r="H25" s="596">
        <f>VLOOKUP(B25,'Staff Travel'!$E$12:$H$15,4,FALSE)</f>
        <v>0</v>
      </c>
      <c r="I25" s="597">
        <f>VLOOKUP(B25,'Staff Travel'!$E$12:$Q$15,13,FALSE)</f>
        <v>0</v>
      </c>
    </row>
    <row r="26" spans="1:11" ht="46.5">
      <c r="A26" s="556"/>
      <c r="B26" s="598" t="s">
        <v>198</v>
      </c>
      <c r="C26" s="599" t="s">
        <v>53</v>
      </c>
      <c r="D26" s="600" t="s">
        <v>195</v>
      </c>
      <c r="E26" s="600" t="s">
        <v>596</v>
      </c>
      <c r="F26" s="600" t="s">
        <v>599</v>
      </c>
      <c r="G26" s="601" t="s">
        <v>600</v>
      </c>
      <c r="H26" s="602">
        <f>VLOOKUP(B26,'Staff Travel'!$E$12:$H$15,4,FALSE)</f>
        <v>0</v>
      </c>
      <c r="I26" s="603">
        <f>VLOOKUP(B26,'Staff Travel'!$E$12:$Q$15,13,FALSE)</f>
        <v>0</v>
      </c>
    </row>
    <row r="27" spans="1:11" ht="46.5">
      <c r="A27" s="556"/>
      <c r="B27" s="598" t="s">
        <v>200</v>
      </c>
      <c r="C27" s="599" t="s">
        <v>53</v>
      </c>
      <c r="D27" s="600" t="s">
        <v>195</v>
      </c>
      <c r="E27" s="600" t="s">
        <v>596</v>
      </c>
      <c r="F27" s="600" t="s">
        <v>601</v>
      </c>
      <c r="G27" s="601" t="s">
        <v>201</v>
      </c>
      <c r="H27" s="602">
        <f>VLOOKUP(B27,'Staff Travel'!$E$12:$H$15,4,FALSE)</f>
        <v>0</v>
      </c>
      <c r="I27" s="603">
        <f>VLOOKUP(B27,'Staff Travel'!$E$12:$Q$15,13,FALSE)</f>
        <v>0</v>
      </c>
    </row>
    <row r="28" spans="1:11" ht="62.45" thickBot="1">
      <c r="A28" s="556"/>
      <c r="B28" s="604" t="s">
        <v>202</v>
      </c>
      <c r="C28" s="605" t="s">
        <v>53</v>
      </c>
      <c r="D28" s="606" t="s">
        <v>195</v>
      </c>
      <c r="E28" s="606" t="s">
        <v>596</v>
      </c>
      <c r="F28" s="606" t="s">
        <v>602</v>
      </c>
      <c r="G28" s="607" t="s">
        <v>203</v>
      </c>
      <c r="H28" s="608">
        <f>VLOOKUP(B28,'Staff Travel'!$E$12:$H$15,4,FALSE)</f>
        <v>0</v>
      </c>
      <c r="I28" s="609">
        <f>VLOOKUP(B28,'Staff Travel'!$E$12:$Q$15,13,FALSE)</f>
        <v>0</v>
      </c>
    </row>
    <row r="29" spans="1:11" ht="15" thickBot="1">
      <c r="A29" s="556"/>
      <c r="B29" s="556"/>
      <c r="C29" s="557"/>
      <c r="D29" s="557"/>
      <c r="E29" s="557"/>
      <c r="F29" s="557"/>
      <c r="G29" s="557"/>
      <c r="H29" s="557"/>
      <c r="I29" s="557"/>
    </row>
    <row r="30" spans="1:11" ht="18.600000000000001" thickBot="1">
      <c r="A30" s="556"/>
      <c r="B30" s="565" t="s">
        <v>603</v>
      </c>
      <c r="C30" s="519"/>
      <c r="D30" s="519"/>
      <c r="E30" s="519"/>
      <c r="F30" s="519"/>
      <c r="G30" s="519"/>
      <c r="H30" s="518"/>
      <c r="I30" s="522"/>
    </row>
    <row r="31" spans="1:11" ht="45" customHeight="1">
      <c r="A31" s="556"/>
      <c r="B31" s="610" t="s">
        <v>572</v>
      </c>
      <c r="C31" s="611" t="s">
        <v>573</v>
      </c>
      <c r="D31" s="611" t="s">
        <v>574</v>
      </c>
      <c r="E31" s="611" t="s">
        <v>575</v>
      </c>
      <c r="F31" s="611" t="s">
        <v>576</v>
      </c>
      <c r="G31" s="612" t="s">
        <v>577</v>
      </c>
      <c r="H31" s="610" t="s">
        <v>578</v>
      </c>
      <c r="I31" s="613" t="s">
        <v>579</v>
      </c>
      <c r="J31" s="27"/>
    </row>
    <row r="32" spans="1:11" ht="45" customHeight="1" thickBot="1">
      <c r="A32" s="556"/>
      <c r="B32" s="614"/>
      <c r="C32" s="615"/>
      <c r="D32" s="615"/>
      <c r="E32" s="615"/>
      <c r="F32" s="615"/>
      <c r="G32" s="616"/>
      <c r="H32" s="614"/>
      <c r="I32" s="617"/>
      <c r="J32" s="27"/>
    </row>
    <row r="33" spans="1:9" ht="48" customHeight="1">
      <c r="A33" s="556"/>
      <c r="B33" s="618" t="s">
        <v>338</v>
      </c>
      <c r="C33" s="619">
        <v>168</v>
      </c>
      <c r="D33" s="620" t="s">
        <v>236</v>
      </c>
      <c r="E33" s="620" t="s">
        <v>8</v>
      </c>
      <c r="F33" s="620" t="s">
        <v>604</v>
      </c>
      <c r="G33" s="621" t="s">
        <v>339</v>
      </c>
      <c r="H33" s="622">
        <f>Waste!H11</f>
        <v>0</v>
      </c>
      <c r="I33" s="623">
        <f>Waste!Q11</f>
        <v>0</v>
      </c>
    </row>
    <row r="34" spans="1:9" ht="50.1" customHeight="1">
      <c r="A34" s="556"/>
      <c r="B34" s="598" t="s">
        <v>343</v>
      </c>
      <c r="C34" s="599">
        <v>169</v>
      </c>
      <c r="D34" s="600" t="s">
        <v>236</v>
      </c>
      <c r="E34" s="600" t="s">
        <v>8</v>
      </c>
      <c r="F34" s="600" t="s">
        <v>605</v>
      </c>
      <c r="G34" s="601" t="s">
        <v>344</v>
      </c>
      <c r="H34" s="602">
        <f>Waste!H12</f>
        <v>0</v>
      </c>
      <c r="I34" s="603">
        <f>Waste!Q12</f>
        <v>0</v>
      </c>
    </row>
    <row r="35" spans="1:9" ht="31.5" thickBot="1">
      <c r="A35" s="556"/>
      <c r="B35" s="604" t="s">
        <v>238</v>
      </c>
      <c r="C35" s="605">
        <v>196</v>
      </c>
      <c r="D35" s="606" t="s">
        <v>236</v>
      </c>
      <c r="E35" s="606" t="s">
        <v>6</v>
      </c>
      <c r="F35" s="606" t="s">
        <v>606</v>
      </c>
      <c r="G35" s="607" t="s">
        <v>239</v>
      </c>
      <c r="H35" s="608">
        <f>Water!H11</f>
        <v>0</v>
      </c>
      <c r="I35" s="609">
        <f>Water!Q11</f>
        <v>0</v>
      </c>
    </row>
    <row r="36" spans="1:9" ht="15.95" customHeight="1">
      <c r="A36" s="556"/>
      <c r="B36" s="556"/>
      <c r="C36" s="557"/>
      <c r="D36" s="557"/>
      <c r="E36" s="557"/>
      <c r="F36" s="557"/>
      <c r="G36" s="557"/>
      <c r="H36" s="557"/>
      <c r="I36" s="557"/>
    </row>
    <row r="37" spans="1:9">
      <c r="A37" s="556"/>
      <c r="B37" s="556"/>
      <c r="C37" s="557"/>
      <c r="D37" s="557"/>
      <c r="E37" s="557"/>
      <c r="F37" s="557"/>
      <c r="G37" s="557"/>
      <c r="H37" s="557"/>
      <c r="I37" s="557"/>
    </row>
  </sheetData>
  <mergeCells count="5">
    <mergeCell ref="B6:E6"/>
    <mergeCell ref="B5:E5"/>
    <mergeCell ref="C7:E7"/>
    <mergeCell ref="C8:E8"/>
    <mergeCell ref="C9:E9"/>
  </mergeCells>
  <phoneticPr fontId="13"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CE49-7487-8347-A4CB-541A367161CC}">
  <sheetPr codeName="Sheet4"/>
  <dimension ref="B4:H23"/>
  <sheetViews>
    <sheetView zoomScale="143" zoomScaleNormal="70" workbookViewId="0">
      <selection activeCell="G7" sqref="G7"/>
    </sheetView>
  </sheetViews>
  <sheetFormatPr defaultColWidth="7.6640625" defaultRowHeight="15.6"/>
  <cols>
    <col min="1" max="1" width="2.6640625" style="20" customWidth="1"/>
    <col min="2" max="2" width="31.33203125" style="20" customWidth="1"/>
    <col min="3" max="4" width="15" style="20" customWidth="1"/>
    <col min="5" max="5" width="14.6640625" style="21" customWidth="1"/>
    <col min="6" max="6" width="13.109375" style="21" customWidth="1"/>
    <col min="7" max="7" width="20.5546875" style="20" customWidth="1"/>
    <col min="8" max="8" width="30" style="20" customWidth="1"/>
    <col min="9" max="9" width="30.88671875" style="20" bestFit="1" customWidth="1"/>
    <col min="10" max="16384" width="7.6640625" style="20"/>
  </cols>
  <sheetData>
    <row r="4" spans="2:6">
      <c r="B4" s="22" t="s">
        <v>607</v>
      </c>
    </row>
    <row r="5" spans="2:6" ht="15.95" thickBot="1">
      <c r="E5" s="20"/>
      <c r="F5" s="20"/>
    </row>
    <row r="6" spans="2:6" ht="15.95" thickBot="1">
      <c r="B6" s="15"/>
      <c r="C6" s="743" t="s">
        <v>608</v>
      </c>
      <c r="D6" s="744"/>
      <c r="E6" s="743" t="s">
        <v>609</v>
      </c>
      <c r="F6" s="744"/>
    </row>
    <row r="7" spans="2:6" ht="15.95" thickBot="1">
      <c r="B7" s="16" t="s">
        <v>610</v>
      </c>
      <c r="C7" s="18">
        <v>2020</v>
      </c>
      <c r="D7" s="18">
        <v>2021</v>
      </c>
      <c r="E7" s="19">
        <v>2020</v>
      </c>
      <c r="F7" s="19">
        <v>2021</v>
      </c>
    </row>
    <row r="8" spans="2:6">
      <c r="B8" s="696" t="s">
        <v>17</v>
      </c>
      <c r="C8" s="746"/>
      <c r="D8" s="746"/>
      <c r="E8" s="625"/>
      <c r="F8" s="747"/>
    </row>
    <row r="9" spans="2:6">
      <c r="B9" s="25">
        <v>1</v>
      </c>
      <c r="C9" s="748"/>
      <c r="D9" s="748"/>
      <c r="E9" s="626"/>
      <c r="F9" s="749"/>
    </row>
    <row r="10" spans="2:6">
      <c r="B10" s="25">
        <v>2</v>
      </c>
      <c r="C10" s="748"/>
      <c r="D10" s="748"/>
      <c r="E10" s="626"/>
      <c r="F10" s="749"/>
    </row>
    <row r="11" spans="2:6">
      <c r="B11" s="25">
        <v>3</v>
      </c>
      <c r="C11" s="748"/>
      <c r="D11" s="748"/>
      <c r="E11" s="626"/>
      <c r="F11" s="749"/>
    </row>
    <row r="12" spans="2:6">
      <c r="B12" s="25">
        <v>4</v>
      </c>
      <c r="C12" s="748"/>
      <c r="D12" s="748"/>
      <c r="E12" s="626"/>
      <c r="F12" s="749"/>
    </row>
    <row r="13" spans="2:6">
      <c r="B13" s="25">
        <v>5</v>
      </c>
      <c r="C13" s="748"/>
      <c r="D13" s="748"/>
      <c r="E13" s="626"/>
      <c r="F13" s="749"/>
    </row>
    <row r="14" spans="2:6">
      <c r="B14" s="25">
        <v>6</v>
      </c>
      <c r="C14" s="748"/>
      <c r="D14" s="748"/>
      <c r="E14" s="626"/>
      <c r="F14" s="749"/>
    </row>
    <row r="15" spans="2:6">
      <c r="B15" s="25">
        <v>7</v>
      </c>
      <c r="C15" s="748"/>
      <c r="D15" s="748"/>
      <c r="E15" s="626"/>
      <c r="F15" s="749"/>
    </row>
    <row r="16" spans="2:6">
      <c r="B16" s="25">
        <v>8</v>
      </c>
      <c r="C16" s="748"/>
      <c r="D16" s="748"/>
      <c r="E16" s="626"/>
      <c r="F16" s="749"/>
    </row>
    <row r="17" spans="2:8">
      <c r="B17" s="25">
        <v>9</v>
      </c>
      <c r="C17" s="748"/>
      <c r="D17" s="748"/>
      <c r="E17" s="626"/>
      <c r="F17" s="749"/>
    </row>
    <row r="18" spans="2:8">
      <c r="B18" s="25">
        <v>10</v>
      </c>
      <c r="C18" s="748"/>
      <c r="D18" s="748"/>
      <c r="E18" s="626"/>
      <c r="F18" s="749"/>
      <c r="G18" s="17"/>
    </row>
    <row r="19" spans="2:8">
      <c r="B19" s="25">
        <v>11</v>
      </c>
      <c r="C19" s="748"/>
      <c r="D19" s="748"/>
      <c r="E19" s="626"/>
      <c r="F19" s="749"/>
    </row>
    <row r="20" spans="2:8">
      <c r="B20" s="25">
        <v>12</v>
      </c>
      <c r="C20" s="748"/>
      <c r="D20" s="748"/>
      <c r="E20" s="626"/>
      <c r="F20" s="749"/>
      <c r="H20" s="750"/>
    </row>
    <row r="21" spans="2:8">
      <c r="B21" s="25">
        <v>13</v>
      </c>
      <c r="C21" s="748"/>
      <c r="D21" s="748"/>
      <c r="E21" s="626"/>
      <c r="F21" s="749"/>
    </row>
    <row r="22" spans="2:8" ht="15.95" thickBot="1">
      <c r="B22" s="25">
        <v>14</v>
      </c>
      <c r="C22" s="748"/>
      <c r="D22" s="748"/>
      <c r="E22" s="626"/>
      <c r="F22" s="749"/>
    </row>
    <row r="23" spans="2:8" ht="15.95" thickBot="1">
      <c r="B23" s="627"/>
      <c r="C23" s="751"/>
      <c r="D23" s="751"/>
      <c r="E23" s="752"/>
      <c r="F23" s="753"/>
    </row>
  </sheetData>
  <mergeCells count="2">
    <mergeCell ref="C6:D6"/>
    <mergeCell ref="E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FEAE-2D56-8E4F-8EEF-3DB0E9F5D092}">
  <sheetPr>
    <tabColor rgb="FFFF0000"/>
  </sheetPr>
  <dimension ref="A1:T43"/>
  <sheetViews>
    <sheetView zoomScale="40" zoomScaleNormal="40" workbookViewId="0">
      <selection activeCell="J18" sqref="J18"/>
    </sheetView>
  </sheetViews>
  <sheetFormatPr defaultColWidth="29.88671875" defaultRowHeight="15.6"/>
  <cols>
    <col min="1" max="1" width="5.33203125" style="23" customWidth="1"/>
    <col min="2" max="2" width="5.6640625" style="23" customWidth="1"/>
    <col min="3" max="3" width="10.33203125" style="23" customWidth="1"/>
    <col min="4" max="4" width="7.5546875" style="23" customWidth="1"/>
    <col min="5" max="5" width="8.109375" style="23" customWidth="1"/>
    <col min="6" max="6" width="36.109375" style="23" customWidth="1"/>
    <col min="7" max="7" width="46.33203125" style="23" customWidth="1"/>
    <col min="8" max="8" width="29.88671875" style="23"/>
    <col min="9" max="9" width="29.88671875" style="23" customWidth="1"/>
    <col min="10" max="10" width="29.88671875" style="23"/>
    <col min="11" max="11" width="29.88671875" style="23" customWidth="1"/>
    <col min="12" max="18" width="29.88671875" style="23"/>
    <col min="19" max="19" width="29.88671875" style="23" customWidth="1"/>
    <col min="20" max="16384" width="29.88671875" style="23"/>
  </cols>
  <sheetData>
    <row r="1" spans="1:20" ht="25.5" thickBot="1">
      <c r="A1" s="710" t="s">
        <v>22</v>
      </c>
      <c r="B1" s="711"/>
      <c r="C1" s="711"/>
      <c r="D1" s="712"/>
      <c r="E1" s="68" t="s">
        <v>23</v>
      </c>
      <c r="F1" s="68"/>
      <c r="G1" s="68"/>
      <c r="H1" s="69"/>
      <c r="I1" s="70" t="s">
        <v>22</v>
      </c>
      <c r="J1" s="69"/>
      <c r="K1" s="70" t="s">
        <v>22</v>
      </c>
      <c r="L1" s="69"/>
      <c r="M1" s="69"/>
      <c r="N1" s="69"/>
      <c r="O1" s="69"/>
      <c r="P1" s="69"/>
      <c r="Q1" s="69"/>
      <c r="R1" s="69"/>
      <c r="S1" s="70" t="s">
        <v>22</v>
      </c>
      <c r="T1" s="71"/>
    </row>
    <row r="2" spans="1:20" ht="18.600000000000001" thickBot="1">
      <c r="A2" s="72"/>
      <c r="B2" s="72"/>
      <c r="C2" s="72"/>
      <c r="D2" s="72"/>
      <c r="E2" s="73"/>
      <c r="F2" s="73"/>
      <c r="G2" s="73"/>
      <c r="H2" s="73"/>
      <c r="I2" s="73"/>
      <c r="J2" s="73"/>
      <c r="K2" s="73"/>
      <c r="L2" s="73"/>
      <c r="M2" s="73"/>
      <c r="N2" s="73"/>
      <c r="O2" s="72"/>
      <c r="P2" s="72"/>
      <c r="Q2" s="72"/>
      <c r="R2" s="72"/>
      <c r="S2" s="72"/>
      <c r="T2" s="72"/>
    </row>
    <row r="3" spans="1:20" ht="25.5" thickBot="1">
      <c r="A3" s="707" t="s">
        <v>22</v>
      </c>
      <c r="B3" s="708"/>
      <c r="C3" s="708"/>
      <c r="D3" s="709"/>
      <c r="E3" s="73"/>
      <c r="F3" s="704" t="s">
        <v>24</v>
      </c>
      <c r="G3" s="705"/>
      <c r="H3" s="705"/>
      <c r="I3" s="705"/>
      <c r="J3" s="706"/>
      <c r="K3" s="73"/>
      <c r="L3" s="73"/>
      <c r="M3" s="73"/>
      <c r="N3" s="73"/>
      <c r="O3" s="72"/>
      <c r="P3" s="72"/>
      <c r="Q3" s="72"/>
      <c r="R3" s="72"/>
      <c r="S3" s="72"/>
      <c r="T3" s="72"/>
    </row>
    <row r="4" spans="1:20" ht="18.600000000000001" thickBot="1">
      <c r="A4" s="74"/>
      <c r="B4" s="75"/>
      <c r="C4" s="75"/>
      <c r="D4" s="76"/>
      <c r="E4" s="73"/>
      <c r="F4" s="77" t="s">
        <v>25</v>
      </c>
      <c r="G4" s="78" t="s">
        <v>26</v>
      </c>
      <c r="H4" s="79" t="s">
        <v>27</v>
      </c>
      <c r="I4" s="80" t="s">
        <v>22</v>
      </c>
      <c r="J4" s="81" t="s">
        <v>28</v>
      </c>
      <c r="K4" s="73"/>
      <c r="L4" s="73"/>
      <c r="M4" s="73"/>
      <c r="N4" s="73"/>
      <c r="O4" s="72"/>
      <c r="P4" s="72"/>
      <c r="Q4" s="72"/>
      <c r="R4" s="72"/>
      <c r="S4" s="72"/>
      <c r="T4" s="72"/>
    </row>
    <row r="5" spans="1:20" ht="18">
      <c r="A5" s="74"/>
      <c r="B5" s="75"/>
      <c r="C5" s="75"/>
      <c r="D5" s="76"/>
      <c r="E5" s="73"/>
      <c r="F5" s="82" t="s">
        <v>29</v>
      </c>
      <c r="G5" s="83">
        <f>COUNTIF(J11:J14,"Maintaining")</f>
        <v>0</v>
      </c>
      <c r="H5" s="84">
        <f>COUNTIF(J11:J14,"Above and Beyond")</f>
        <v>0</v>
      </c>
      <c r="I5" s="75"/>
      <c r="J5" s="85">
        <f>COUNTIF(J11:J14,"Taking Away")</f>
        <v>0</v>
      </c>
      <c r="K5" s="73"/>
      <c r="L5" s="73"/>
      <c r="M5" s="73"/>
      <c r="N5" s="73"/>
      <c r="O5" s="72"/>
      <c r="P5" s="72"/>
      <c r="Q5" s="72"/>
      <c r="R5" s="72"/>
      <c r="S5" s="72"/>
      <c r="T5" s="72"/>
    </row>
    <row r="6" spans="1:20" ht="18.600000000000001" thickBot="1">
      <c r="A6" s="74"/>
      <c r="B6" s="75"/>
      <c r="C6" s="75"/>
      <c r="D6" s="76"/>
      <c r="E6" s="73"/>
      <c r="F6" s="86" t="s">
        <v>30</v>
      </c>
      <c r="G6" s="87">
        <f>COUNTIF(J18:J20,"Maintaining")</f>
        <v>0</v>
      </c>
      <c r="H6" s="88">
        <f>COUNTIF(J18:J20,"Above and Beyond")</f>
        <v>0</v>
      </c>
      <c r="I6" s="75"/>
      <c r="J6" s="89">
        <f>COUNTIF(J18:J20,"Taking Away")</f>
        <v>0</v>
      </c>
      <c r="K6" s="73"/>
      <c r="L6" s="73"/>
      <c r="M6" s="73"/>
      <c r="N6" s="73"/>
      <c r="O6" s="72"/>
      <c r="P6" s="72"/>
      <c r="Q6" s="72"/>
      <c r="R6" s="72"/>
      <c r="S6" s="72"/>
      <c r="T6" s="72"/>
    </row>
    <row r="7" spans="1:20" ht="18.600000000000001" thickBot="1">
      <c r="A7" s="90"/>
      <c r="B7" s="91"/>
      <c r="C7" s="91"/>
      <c r="D7" s="92"/>
      <c r="E7" s="73"/>
      <c r="F7" s="93" t="s">
        <v>31</v>
      </c>
      <c r="G7" s="94">
        <f>SUM(G5:G6)</f>
        <v>0</v>
      </c>
      <c r="H7" s="95">
        <f>SUM(H5:H6)</f>
        <v>0</v>
      </c>
      <c r="I7" s="91"/>
      <c r="J7" s="96">
        <f>SUM(J5:J6)</f>
        <v>0</v>
      </c>
      <c r="K7" s="73"/>
      <c r="L7" s="73"/>
      <c r="M7" s="73"/>
      <c r="N7" s="73"/>
      <c r="O7" s="72"/>
      <c r="P7" s="72"/>
      <c r="Q7" s="72"/>
      <c r="R7" s="72"/>
      <c r="S7" s="72"/>
      <c r="T7" s="72"/>
    </row>
    <row r="8" spans="1:20" ht="15.95" thickBot="1">
      <c r="A8" s="72"/>
      <c r="B8" s="72"/>
      <c r="C8" s="72"/>
      <c r="D8" s="72"/>
      <c r="E8" s="72"/>
      <c r="F8" s="72"/>
      <c r="G8" s="72"/>
      <c r="H8" s="72"/>
      <c r="I8" s="72"/>
      <c r="J8" s="72"/>
      <c r="K8" s="72"/>
      <c r="L8" s="72"/>
      <c r="M8" s="72"/>
      <c r="N8" s="72"/>
      <c r="O8" s="72"/>
      <c r="P8" s="72"/>
      <c r="Q8" s="72"/>
      <c r="R8" s="72"/>
      <c r="S8" s="72"/>
      <c r="T8" s="72"/>
    </row>
    <row r="9" spans="1:20" s="24" customFormat="1" ht="25.5" thickBot="1">
      <c r="A9" s="73"/>
      <c r="B9" s="73"/>
      <c r="C9" s="73"/>
      <c r="D9" s="73"/>
      <c r="E9" s="73"/>
      <c r="F9" s="97" t="s">
        <v>29</v>
      </c>
      <c r="G9" s="98"/>
      <c r="H9" s="99" t="s">
        <v>32</v>
      </c>
      <c r="I9" s="100"/>
      <c r="J9" s="100"/>
      <c r="K9" s="100"/>
      <c r="L9" s="100"/>
      <c r="M9" s="100"/>
      <c r="N9" s="101"/>
      <c r="O9" s="102" t="s">
        <v>33</v>
      </c>
      <c r="P9" s="103"/>
      <c r="Q9" s="103"/>
      <c r="R9" s="104"/>
      <c r="S9" s="105"/>
      <c r="T9" s="106" t="s">
        <v>34</v>
      </c>
    </row>
    <row r="10" spans="1:20" s="24" customFormat="1" ht="90.6" thickBot="1">
      <c r="A10" s="107" t="s">
        <v>35</v>
      </c>
      <c r="B10" s="108" t="s">
        <v>36</v>
      </c>
      <c r="C10" s="109" t="s">
        <v>37</v>
      </c>
      <c r="D10" s="109" t="s">
        <v>38</v>
      </c>
      <c r="E10" s="110" t="s">
        <v>39</v>
      </c>
      <c r="F10" s="108" t="s">
        <v>40</v>
      </c>
      <c r="G10" s="111" t="s">
        <v>41</v>
      </c>
      <c r="H10" s="107" t="s">
        <v>42</v>
      </c>
      <c r="I10" s="109" t="s">
        <v>43</v>
      </c>
      <c r="J10" s="109" t="s">
        <v>24</v>
      </c>
      <c r="K10" s="109" t="s">
        <v>44</v>
      </c>
      <c r="L10" s="109" t="s">
        <v>45</v>
      </c>
      <c r="M10" s="109" t="s">
        <v>46</v>
      </c>
      <c r="N10" s="111" t="s">
        <v>47</v>
      </c>
      <c r="O10" s="112" t="s">
        <v>48</v>
      </c>
      <c r="P10" s="113" t="s">
        <v>49</v>
      </c>
      <c r="Q10" s="113" t="s">
        <v>50</v>
      </c>
      <c r="R10" s="113" t="s">
        <v>51</v>
      </c>
      <c r="S10" s="114" t="s">
        <v>44</v>
      </c>
      <c r="T10" s="115" t="s">
        <v>52</v>
      </c>
    </row>
    <row r="11" spans="1:20" ht="77.45">
      <c r="A11" s="208">
        <v>281.10000000000002</v>
      </c>
      <c r="B11" s="116" t="s">
        <v>53</v>
      </c>
      <c r="C11" s="117" t="s">
        <v>54</v>
      </c>
      <c r="D11" s="117" t="s">
        <v>55</v>
      </c>
      <c r="E11" s="118" t="s">
        <v>56</v>
      </c>
      <c r="F11" s="119" t="s">
        <v>57</v>
      </c>
      <c r="G11" s="120" t="s">
        <v>58</v>
      </c>
      <c r="H11" s="121"/>
      <c r="I11" s="122"/>
      <c r="J11" s="123" t="str">
        <f>IF(I11="Not BIA Question","not BIA Question",IF(AND(H11="yes",I11="yes"),"Maintaining",IF(AND(H11="no",I11="no"),"Maintaining",IF(AND(H11="no",I11="yes"),"Taking Away",IF(AND(H11="yes",I11="no"),"Above and Beyond","")))))</f>
        <v/>
      </c>
      <c r="K11" s="124" t="str">
        <f>IF(OR(H11="not sure",H11="not relevant"),0,IF(AND(C11="Percent Total Workers",H11="yes"),$D$39,IF(AND(C11="Percent Total Facilities",H11="yes"),$D$38,IF(AND(C11="Percent Total Workers",H11="no"),0,IF(AND(C11="Percent Total Facilities",H11="no"),0,IF(AND(C11="Percent Total Workers",H11="not relevant"),0,IF(AND(C11="Percent Total Facilities",$H$11="not relevant"),0,"")))))))</f>
        <v/>
      </c>
      <c r="L11" s="125"/>
      <c r="M11" s="126"/>
      <c r="N11" s="127" t="s">
        <v>59</v>
      </c>
      <c r="O11" s="128"/>
      <c r="P11" s="664"/>
      <c r="Q11" s="664"/>
      <c r="R11" s="664"/>
      <c r="S11" s="129" t="str">
        <f>IF(I11="Not BIA Question","Not BIA Question",IF(AND(C11="Percent Total Workers",R11="yes"),$E$39,IF(AND(C11="Percent Total Workers",R11="no"),0,IF(AND(C11="Percent Total Facilities",R11="yes"),$E$38,IF(AND(C11="Percent Total Facilities",R11="no"),0,"")))))</f>
        <v/>
      </c>
      <c r="T11" s="130"/>
    </row>
    <row r="12" spans="1:20" ht="232.5">
      <c r="A12" s="201">
        <v>281.2</v>
      </c>
      <c r="B12" s="131" t="s">
        <v>53</v>
      </c>
      <c r="C12" s="132" t="s">
        <v>54</v>
      </c>
      <c r="D12" s="132" t="s">
        <v>55</v>
      </c>
      <c r="E12" s="133" t="s">
        <v>60</v>
      </c>
      <c r="F12" s="134" t="s">
        <v>61</v>
      </c>
      <c r="G12" s="135" t="s">
        <v>62</v>
      </c>
      <c r="H12" s="136"/>
      <c r="I12" s="123"/>
      <c r="J12" s="137" t="str">
        <f>IF(I12="Not BIA Question","not BIA Question",IF(AND(H12="yes",I12="yes"),"Maintaining",IF(AND(H12="no",I12="no"),"Maintaining",IF(AND(H12="no",I12="yes"),"Taking Away",IF(AND(H12="yes",I12="no"),"Above and Beyond","")))))</f>
        <v/>
      </c>
      <c r="K12" s="138" t="str">
        <f>IF(OR(H12="not sure",H12="not relevant"),0,IF(AND(C12="Percent Total Workers",H12="yes"),$D$39,IF(AND(C12="Percent Total Facilities",H12="yes"),$D$38,IF(AND(C12="Percent Total Workers",H12="no"),0,IF(AND(C12="Percent Total Facilities",H12="no"),0,IF(AND(C12="Percent Total Workers",H12="not relevant"),0,IF(AND(C12="Percent Total Facilities",$H$11="not relevant"),0,"")))))))</f>
        <v/>
      </c>
      <c r="L12" s="125"/>
      <c r="M12" s="139"/>
      <c r="N12" s="140" t="s">
        <v>63</v>
      </c>
      <c r="O12" s="128"/>
      <c r="P12" s="139"/>
      <c r="Q12" s="139"/>
      <c r="R12" s="139"/>
      <c r="S12" s="129" t="str">
        <f>IF(I12="Not BIA Question","Not BIA Question",IF(AND(C12="Percent Total Workers",R12="yes"),$E$39,IF(AND(C12="Percent Total Workers",R12="no"),0,IF(AND(C12="Percent Total Facilities",R12="yes"),$E$38,IF(AND(C12="Percent Total Facilities",R12="no"),0,"")))))</f>
        <v/>
      </c>
      <c r="T12" s="141"/>
    </row>
    <row r="13" spans="1:20" ht="62.1">
      <c r="A13" s="201">
        <v>281.5</v>
      </c>
      <c r="B13" s="131" t="s">
        <v>53</v>
      </c>
      <c r="C13" s="132" t="s">
        <v>54</v>
      </c>
      <c r="D13" s="132" t="s">
        <v>55</v>
      </c>
      <c r="E13" s="133" t="s">
        <v>64</v>
      </c>
      <c r="F13" s="134" t="s">
        <v>65</v>
      </c>
      <c r="G13" s="142"/>
      <c r="H13" s="136"/>
      <c r="I13" s="123"/>
      <c r="J13" s="137" t="str">
        <f>IF(I13="Not BIA Question","not BIA Question",IF(AND(H13="yes",I13="yes"),"Maintaining",IF(AND(H13="no",I13="no"),"Maintaining",IF(AND(H13="no",I13="yes"),"Taking Away",IF(AND(H13="yes",I13="no"),"Above and Beyond","")))))</f>
        <v/>
      </c>
      <c r="K13" s="138" t="str">
        <f>IF(OR(H13="not sure",H13="not relevant"),0,IF(AND(C13="Percent Total Workers",H13="yes"),$D$39,IF(AND(C13="Percent Total Facilities",H13="yes"),$D$38,IF(AND(C13="Percent Total Workers",H13="no"),0,IF(AND(C13="Percent Total Facilities",H13="no"),0,IF(AND(C13="Percent Total Workers",H13="not relevant"),0,IF(AND(C13="Percent Total Facilities",$H$11="not relevant"),0,"")))))))</f>
        <v/>
      </c>
      <c r="L13" s="125"/>
      <c r="M13" s="125"/>
      <c r="N13" s="140" t="s">
        <v>66</v>
      </c>
      <c r="O13" s="128"/>
      <c r="P13" s="139"/>
      <c r="Q13" s="139"/>
      <c r="R13" s="139"/>
      <c r="S13" s="143" t="str">
        <f>IF(I13="Not BIA Question","Not BIA Question",IF(AND(C13="Percent Total Workers",R13="yes"),$E$39,IF(AND(C13="Percent Total Workers",R13="no"),0,IF(AND(C13="Percent Total Facilities",R13="yes"),$E$38,IF(AND(C13="Percent Total Facilities",R13="no"),0,"")))))</f>
        <v/>
      </c>
      <c r="T13" s="144"/>
    </row>
    <row r="14" spans="1:20" ht="62.45" thickBot="1">
      <c r="A14" s="218">
        <v>281.39999999999998</v>
      </c>
      <c r="B14" s="145" t="s">
        <v>53</v>
      </c>
      <c r="C14" s="146" t="s">
        <v>54</v>
      </c>
      <c r="D14" s="146" t="s">
        <v>55</v>
      </c>
      <c r="E14" s="147" t="s">
        <v>67</v>
      </c>
      <c r="F14" s="148" t="s">
        <v>68</v>
      </c>
      <c r="G14" s="149"/>
      <c r="H14" s="150"/>
      <c r="I14" s="151"/>
      <c r="J14" s="152" t="str">
        <f>IF(I14="Not BIA Question","not BIA Question",IF(AND(H14="yes",I14="yes"),"Maintaining",IF(AND(H14="no",I14="no"),"Maintaining",IF(AND(H14="no",I14="yes"),"Taking Away",IF(AND(H14="yes",I14="no"),"Above and Beyond","")))))</f>
        <v/>
      </c>
      <c r="K14" s="153" t="str">
        <f>IF(OR(H14="not sure",H14="not relevant"),0,IF(AND(C14="Percent Total Workers",H14="yes"),$D$39,IF(AND(C14="Percent Total Facilities",H14="yes"),$D$38,IF(AND(C14="Percent Total Workers",H14="no"),0,IF(AND(C14="Percent Total Facilities",H14="no"),0,IF(AND(C14="Percent Total Workers",H14="not relevant"),0,IF(AND(C14="Percent Total Facilities",$H$11="not relevant"),0,"")))))))</f>
        <v/>
      </c>
      <c r="L14" s="154"/>
      <c r="M14" s="155"/>
      <c r="N14" s="156" t="s">
        <v>69</v>
      </c>
      <c r="O14" s="157"/>
      <c r="P14" s="155"/>
      <c r="Q14" s="155"/>
      <c r="R14" s="155"/>
      <c r="S14" s="158" t="str">
        <f>IF(I14="Not BIA Question","Not BIA Question",IF(AND(C14="Percent Total Workers",R14="yes"),$E$39,IF(AND(C14="Percent Total Workers",R14="no"),0,IF(AND(C14="Percent Total Facilities",R14="yes"),$E$38,IF(AND(C14="Percent Total Facilities",R14="no"),0,"")))))</f>
        <v/>
      </c>
      <c r="T14" s="159"/>
    </row>
    <row r="15" spans="1:20" ht="15.95" thickBot="1">
      <c r="A15" s="72"/>
      <c r="B15" s="72"/>
      <c r="C15" s="160"/>
      <c r="D15" s="160"/>
      <c r="E15" s="72"/>
      <c r="F15" s="161"/>
      <c r="G15" s="161"/>
      <c r="H15" s="160"/>
      <c r="I15" s="160"/>
      <c r="J15" s="72"/>
      <c r="K15" s="72"/>
      <c r="L15" s="72"/>
      <c r="M15" s="72"/>
      <c r="N15" s="72"/>
      <c r="O15" s="72"/>
      <c r="P15" s="72"/>
      <c r="Q15" s="72"/>
      <c r="R15" s="72"/>
      <c r="S15" s="72"/>
      <c r="T15" s="72"/>
    </row>
    <row r="16" spans="1:20" s="24" customFormat="1" ht="25.5" thickBot="1">
      <c r="A16" s="73"/>
      <c r="B16" s="73"/>
      <c r="C16" s="73"/>
      <c r="D16" s="73"/>
      <c r="E16" s="73"/>
      <c r="F16" s="97" t="s">
        <v>30</v>
      </c>
      <c r="G16" s="98"/>
      <c r="H16" s="162" t="s">
        <v>32</v>
      </c>
      <c r="I16" s="163"/>
      <c r="J16" s="163"/>
      <c r="K16" s="163"/>
      <c r="L16" s="163"/>
      <c r="M16" s="163"/>
      <c r="N16" s="164"/>
      <c r="O16" s="165" t="s">
        <v>33</v>
      </c>
      <c r="P16" s="165"/>
      <c r="Q16" s="165"/>
      <c r="R16" s="166"/>
      <c r="S16" s="167"/>
      <c r="T16" s="106" t="s">
        <v>34</v>
      </c>
    </row>
    <row r="17" spans="1:20" s="24" customFormat="1" ht="90.6" thickBot="1">
      <c r="A17" s="107" t="s">
        <v>35</v>
      </c>
      <c r="B17" s="108"/>
      <c r="C17" s="109" t="s">
        <v>37</v>
      </c>
      <c r="D17" s="109" t="s">
        <v>38</v>
      </c>
      <c r="E17" s="110" t="s">
        <v>39</v>
      </c>
      <c r="F17" s="108" t="s">
        <v>40</v>
      </c>
      <c r="G17" s="111" t="s">
        <v>41</v>
      </c>
      <c r="H17" s="107" t="s">
        <v>42</v>
      </c>
      <c r="I17" s="109" t="s">
        <v>43</v>
      </c>
      <c r="J17" s="109" t="s">
        <v>24</v>
      </c>
      <c r="K17" s="109" t="s">
        <v>44</v>
      </c>
      <c r="L17" s="109" t="s">
        <v>45</v>
      </c>
      <c r="M17" s="109" t="s">
        <v>46</v>
      </c>
      <c r="N17" s="111" t="s">
        <v>47</v>
      </c>
      <c r="O17" s="112" t="s">
        <v>48</v>
      </c>
      <c r="P17" s="168" t="s">
        <v>49</v>
      </c>
      <c r="Q17" s="168" t="s">
        <v>50</v>
      </c>
      <c r="R17" s="168" t="s">
        <v>51</v>
      </c>
      <c r="S17" s="169" t="s">
        <v>44</v>
      </c>
      <c r="T17" s="170" t="s">
        <v>52</v>
      </c>
    </row>
    <row r="18" spans="1:20" ht="46.5">
      <c r="A18" s="208" t="s">
        <v>53</v>
      </c>
      <c r="B18" s="116" t="s">
        <v>53</v>
      </c>
      <c r="C18" s="117" t="s">
        <v>53</v>
      </c>
      <c r="D18" s="117" t="s">
        <v>53</v>
      </c>
      <c r="E18" s="118" t="s">
        <v>70</v>
      </c>
      <c r="F18" s="134" t="s">
        <v>71</v>
      </c>
      <c r="G18" s="142"/>
      <c r="H18" s="136"/>
      <c r="I18" s="123" t="s">
        <v>72</v>
      </c>
      <c r="J18" s="123" t="str">
        <f>IF(I18="Not BIA Question","not BIA Question",IF(AND(H18="yes",I18="yes"),"Maintaining",IF(AND(H18="no",I18="no"),"Maintaining",IF(AND(H18="no",I18="yes"),"Taking Away",IF(AND(H18="yes",I18="no"),"Above and Beyond","")))))</f>
        <v>not BIA Question</v>
      </c>
      <c r="K18" s="138" t="str">
        <f>IF(OR(H18="not sure",H18="not relevant"),0,IF(AND(C18="Percent Total Workers",H18="yes"),$D$39,IF(AND(C18="Percent Total Facilities",H18="yes"),$D$38,IF(AND(C18="Percent Total Workers",H18="no"),0,IF(AND(C18="Percent Total Facilities",H18="no"),0,IF(AND(C18="Percent Total Workers",H18="not relevant"),0,IF(AND(C18="Percent Total Facilities",$H$11="not relevant"),0,"")))))))</f>
        <v/>
      </c>
      <c r="L18" s="171"/>
      <c r="M18" s="139"/>
      <c r="N18" s="172" t="s">
        <v>73</v>
      </c>
      <c r="O18" s="128"/>
      <c r="P18" s="277"/>
      <c r="Q18" s="277"/>
      <c r="R18" s="277"/>
      <c r="S18" s="173" t="str">
        <f>IF(I18="Not BIA Question","Not BIA Question",IF(AND(C18="Percent Total Workers",R18="yes"),$E$39,IF(AND(C18="Percent Total Workers",R18="no"),0,IF(AND(C18="Percent Total Facilities",R18="yes"),$E$38,IF(AND(C18="Percent Total Facilities",R18="no"),0,"")))))</f>
        <v>Not BIA Question</v>
      </c>
      <c r="T18" s="174"/>
    </row>
    <row r="19" spans="1:20" ht="62.1">
      <c r="A19" s="201">
        <v>25.4</v>
      </c>
      <c r="B19" s="131" t="s">
        <v>53</v>
      </c>
      <c r="C19" s="132" t="s">
        <v>54</v>
      </c>
      <c r="D19" s="132" t="s">
        <v>74</v>
      </c>
      <c r="E19" s="133" t="s">
        <v>75</v>
      </c>
      <c r="F19" s="134" t="s">
        <v>76</v>
      </c>
      <c r="G19" s="175"/>
      <c r="H19" s="136"/>
      <c r="I19" s="123"/>
      <c r="J19" s="137" t="str">
        <f>IF(I19="Not BIA Question","not BIA Question",IF(AND(H19="yes",I19="yes"),"Maintaining",IF(AND(H19="no",I19="no"),"Maintaining",IF(AND(H19="no",I19="yes"),"Taking Away",IF(AND(H19="yes",I19="no"),"Above and Beyond","")))))</f>
        <v/>
      </c>
      <c r="K19" s="138" t="str">
        <f>IF(OR(H19="not sure",H19="not relevant"),0,IF(AND(C19="Percent Total Workers",H19="yes"),$D$39,IF(AND(C19="Percent Total Facilities",H19="yes"),$D$38,IF(AND(C19="Percent Total Workers",H19="no"),0,IF(AND(C19="Percent Total Facilities",H19="no"),0,IF(AND(C19="Percent Total Workers",H19="not relevant"),0,IF(AND(C19="Percent Total Facilities",$H$11="not relevant"),0,"")))))))</f>
        <v/>
      </c>
      <c r="L19" s="176"/>
      <c r="M19" s="139"/>
      <c r="N19" s="177" t="s">
        <v>77</v>
      </c>
      <c r="O19" s="128"/>
      <c r="P19" s="139"/>
      <c r="Q19" s="139"/>
      <c r="R19" s="139"/>
      <c r="S19" s="178" t="str">
        <f>IF(I19="Not BIA Question","Not BIA Question",IF(AND(C19="Percent Total Workers",R19="yes"),$E$39,IF(AND(C19="Percent Total Workers",R19="no"),0,IF(AND(C19="Percent Total Facilities",R19="yes"),$E$38,IF(AND(C19="Percent Total Facilities",R19="no"),0,"")))))</f>
        <v/>
      </c>
      <c r="T19" s="179"/>
    </row>
    <row r="20" spans="1:20" ht="62.45" thickBot="1">
      <c r="A20" s="218">
        <v>25.5</v>
      </c>
      <c r="B20" s="145" t="s">
        <v>53</v>
      </c>
      <c r="C20" s="146" t="s">
        <v>54</v>
      </c>
      <c r="D20" s="146" t="s">
        <v>74</v>
      </c>
      <c r="E20" s="147" t="s">
        <v>78</v>
      </c>
      <c r="F20" s="148" t="s">
        <v>79</v>
      </c>
      <c r="G20" s="149"/>
      <c r="H20" s="150"/>
      <c r="I20" s="151"/>
      <c r="J20" s="152" t="str">
        <f>IF(I20="Not BIA Question","not BIA Question",IF(AND(H20="yes",I20="yes"),"Maintaining",IF(AND(H20="no",I20="no"),"Maintaining",IF(AND(H20="no",I20="yes"),"Taking Away",IF(AND(H20="yes",I20="no"),"Above and Beyond","")))))</f>
        <v/>
      </c>
      <c r="K20" s="153" t="str">
        <f>IF(OR(H20="not sure",H20="not relevant"),0,IF(AND(C20="Percent Total Workers",H20="yes"),$D$39,IF(AND(C20="Percent Total Facilities",H20="yes"),$D$38,IF(AND(C20="Percent Total Workers",H20="no"),0,IF(AND(C20="Percent Total Facilities",H20="no"),0,IF(AND(C20="Percent Total Workers",H20="not relevant"),0,IF(AND(C20="Percent Total Facilities",$H$11="not relevant"),0,"")))))))</f>
        <v/>
      </c>
      <c r="L20" s="180"/>
      <c r="M20" s="155"/>
      <c r="N20" s="181" t="s">
        <v>80</v>
      </c>
      <c r="O20" s="157"/>
      <c r="P20" s="155"/>
      <c r="Q20" s="155"/>
      <c r="R20" s="155"/>
      <c r="S20" s="182" t="str">
        <f>IF(I20="Not BIA Question","Not BIA Question",IF(AND(C20="Percent Total Workers",R20="yes"),$E$39,IF(AND(C20="Percent Total Workers",R20="no"),0,IF(AND(C20="Percent Total Facilities",R20="yes"),$E$38,IF(AND(C20="Percent Total Facilities",R20="no"),0,"")))))</f>
        <v/>
      </c>
      <c r="T20" s="183"/>
    </row>
    <row r="21" spans="1:20">
      <c r="A21" s="72"/>
      <c r="B21" s="72"/>
      <c r="C21" s="72"/>
      <c r="D21" s="72"/>
      <c r="E21" s="72"/>
      <c r="F21" s="72"/>
      <c r="G21" s="72"/>
      <c r="H21" s="72"/>
      <c r="I21" s="72"/>
      <c r="J21" s="72"/>
      <c r="K21" s="72"/>
      <c r="L21" s="72"/>
      <c r="M21" s="72"/>
      <c r="N21" s="72"/>
      <c r="O21" s="72"/>
      <c r="P21" s="72"/>
      <c r="Q21" s="72"/>
      <c r="R21" s="72"/>
      <c r="S21" s="72"/>
      <c r="T21" s="72"/>
    </row>
    <row r="22" spans="1:20">
      <c r="A22" s="72"/>
      <c r="B22" s="72"/>
      <c r="C22" s="72"/>
      <c r="D22" s="72"/>
      <c r="E22" s="72"/>
      <c r="F22" s="72"/>
      <c r="G22" s="72"/>
      <c r="H22" s="72"/>
      <c r="I22" s="72"/>
      <c r="J22" s="72"/>
      <c r="K22" s="72"/>
      <c r="L22" s="72"/>
      <c r="M22" s="72"/>
      <c r="N22" s="72"/>
      <c r="O22" s="72"/>
      <c r="P22" s="72"/>
      <c r="Q22" s="72"/>
      <c r="R22" s="72"/>
      <c r="S22" s="72"/>
      <c r="T22" s="72"/>
    </row>
    <row r="23" spans="1:20">
      <c r="A23" s="72"/>
      <c r="B23" s="72"/>
      <c r="C23" s="72"/>
      <c r="D23" s="72"/>
      <c r="E23" s="72"/>
      <c r="F23" s="72"/>
      <c r="G23" s="72"/>
      <c r="H23" s="72"/>
      <c r="I23" s="72"/>
      <c r="J23" s="72"/>
      <c r="K23" s="72"/>
      <c r="L23" s="72"/>
      <c r="M23" s="72"/>
      <c r="N23" s="72"/>
      <c r="O23" s="72"/>
      <c r="P23" s="72"/>
      <c r="Q23" s="72"/>
      <c r="R23" s="72"/>
      <c r="S23" s="72"/>
      <c r="T23" s="72"/>
    </row>
    <row r="24" spans="1:20" ht="15.95" hidden="1" thickBot="1">
      <c r="A24" s="72"/>
      <c r="B24" s="72"/>
      <c r="C24" s="72"/>
      <c r="D24" s="72"/>
      <c r="E24" s="72"/>
      <c r="F24" s="72"/>
      <c r="G24" s="72"/>
      <c r="H24" s="72"/>
      <c r="I24" s="72"/>
      <c r="J24" s="72"/>
      <c r="K24" s="72"/>
      <c r="L24" s="72"/>
      <c r="M24" s="72"/>
      <c r="N24" s="72"/>
      <c r="O24" s="72"/>
      <c r="P24" s="72"/>
      <c r="Q24" s="72"/>
      <c r="R24" s="72"/>
      <c r="S24" s="72"/>
      <c r="T24" s="72"/>
    </row>
    <row r="25" spans="1:20" ht="25.5" hidden="1" thickBot="1">
      <c r="A25" s="72"/>
      <c r="B25" s="72"/>
      <c r="C25" s="710" t="s">
        <v>81</v>
      </c>
      <c r="D25" s="711"/>
      <c r="E25" s="711"/>
      <c r="F25" s="712"/>
      <c r="G25" s="72"/>
      <c r="H25" s="72"/>
      <c r="I25" s="72"/>
      <c r="J25" s="72"/>
      <c r="K25" s="72"/>
      <c r="L25" s="72"/>
      <c r="M25" s="72"/>
      <c r="N25" s="72"/>
      <c r="O25" s="72"/>
      <c r="P25" s="72"/>
      <c r="Q25" s="72"/>
      <c r="R25" s="72"/>
      <c r="S25" s="72"/>
      <c r="T25" s="72"/>
    </row>
    <row r="26" spans="1:20" hidden="1">
      <c r="A26" s="72"/>
      <c r="B26" s="72"/>
      <c r="C26" s="72"/>
      <c r="D26" s="72"/>
      <c r="E26" s="72"/>
      <c r="F26" s="72"/>
      <c r="G26" s="72"/>
      <c r="H26" s="72"/>
      <c r="I26" s="72"/>
      <c r="J26" s="72"/>
      <c r="K26" s="72"/>
      <c r="L26" s="72"/>
      <c r="M26" s="72"/>
      <c r="N26" s="72"/>
      <c r="O26" s="72"/>
      <c r="P26" s="72"/>
      <c r="Q26" s="72"/>
      <c r="R26" s="72"/>
      <c r="S26" s="72"/>
      <c r="T26" s="72"/>
    </row>
    <row r="27" spans="1:20" hidden="1">
      <c r="A27" s="72"/>
      <c r="B27" s="72"/>
      <c r="C27" s="184" t="s">
        <v>82</v>
      </c>
      <c r="D27" s="72"/>
      <c r="E27" s="72"/>
      <c r="F27" s="72"/>
      <c r="G27" s="72"/>
      <c r="H27" s="72"/>
      <c r="I27" s="72"/>
      <c r="J27" s="72"/>
      <c r="K27" s="72"/>
      <c r="L27" s="72"/>
      <c r="M27" s="72"/>
      <c r="N27" s="72"/>
      <c r="O27" s="72"/>
      <c r="P27" s="72"/>
      <c r="Q27" s="72"/>
      <c r="R27" s="72"/>
      <c r="S27" s="72"/>
      <c r="T27" s="72"/>
    </row>
    <row r="28" spans="1:20" hidden="1">
      <c r="A28" s="72"/>
      <c r="B28" s="72"/>
      <c r="C28" s="72"/>
      <c r="D28" s="72"/>
      <c r="E28" s="72"/>
      <c r="F28" s="72"/>
      <c r="G28" s="72"/>
      <c r="H28" s="72"/>
      <c r="I28" s="72"/>
      <c r="J28" s="72"/>
      <c r="K28" s="72"/>
      <c r="L28" s="72"/>
      <c r="M28" s="72"/>
      <c r="N28" s="72"/>
      <c r="O28" s="72"/>
      <c r="P28" s="72"/>
      <c r="Q28" s="72"/>
      <c r="R28" s="72"/>
      <c r="S28" s="72"/>
      <c r="T28" s="72"/>
    </row>
    <row r="29" spans="1:20" hidden="1">
      <c r="A29" s="72"/>
      <c r="B29" s="72"/>
      <c r="C29" s="184" t="s">
        <v>83</v>
      </c>
      <c r="D29" s="72"/>
      <c r="E29" s="72"/>
      <c r="F29" s="72"/>
      <c r="G29" s="72"/>
      <c r="H29" s="72"/>
      <c r="I29" s="72"/>
      <c r="J29" s="72"/>
      <c r="K29" s="72"/>
      <c r="L29" s="72"/>
      <c r="M29" s="72"/>
      <c r="N29" s="72"/>
      <c r="O29" s="72"/>
      <c r="P29" s="72"/>
      <c r="Q29" s="72"/>
      <c r="R29" s="72"/>
      <c r="S29" s="72"/>
      <c r="T29" s="72"/>
    </row>
    <row r="30" spans="1:20" hidden="1">
      <c r="A30" s="72"/>
      <c r="B30" s="72"/>
      <c r="C30" s="72" t="s">
        <v>72</v>
      </c>
      <c r="D30" s="72"/>
      <c r="E30" s="72"/>
      <c r="F30" s="72"/>
      <c r="G30" s="72"/>
      <c r="H30" s="72"/>
      <c r="I30" s="72"/>
      <c r="J30" s="72"/>
      <c r="K30" s="72"/>
      <c r="L30" s="72"/>
      <c r="M30" s="72"/>
      <c r="N30" s="72"/>
      <c r="O30" s="72"/>
      <c r="P30" s="72"/>
      <c r="Q30" s="72"/>
      <c r="R30" s="72"/>
      <c r="S30" s="72"/>
      <c r="T30" s="72"/>
    </row>
    <row r="31" spans="1:20" hidden="1">
      <c r="A31" s="72"/>
      <c r="B31" s="72"/>
      <c r="C31" s="72" t="s">
        <v>84</v>
      </c>
      <c r="D31" s="72"/>
      <c r="E31" s="72"/>
      <c r="F31" s="72"/>
      <c r="G31" s="72"/>
      <c r="H31" s="72"/>
      <c r="I31" s="72"/>
      <c r="J31" s="72"/>
      <c r="K31" s="72"/>
      <c r="L31" s="72"/>
      <c r="M31" s="72"/>
      <c r="N31" s="72"/>
      <c r="O31" s="72"/>
      <c r="P31" s="72"/>
      <c r="Q31" s="72"/>
      <c r="R31" s="72"/>
      <c r="S31" s="72"/>
      <c r="T31" s="72"/>
    </row>
    <row r="32" spans="1:20" hidden="1">
      <c r="A32" s="72"/>
      <c r="B32" s="72"/>
      <c r="C32" s="72" t="s">
        <v>85</v>
      </c>
      <c r="D32" s="72"/>
      <c r="E32" s="72"/>
      <c r="F32" s="72"/>
      <c r="G32" s="72"/>
      <c r="H32" s="72"/>
      <c r="I32" s="72"/>
      <c r="J32" s="72"/>
      <c r="K32" s="72"/>
      <c r="L32" s="72"/>
      <c r="M32" s="72"/>
      <c r="N32" s="72"/>
      <c r="O32" s="72"/>
      <c r="P32" s="72"/>
      <c r="Q32" s="72"/>
      <c r="R32" s="72"/>
      <c r="S32" s="72"/>
      <c r="T32" s="72"/>
    </row>
    <row r="33" spans="1:20" hidden="1">
      <c r="A33" s="72"/>
      <c r="B33" s="72"/>
      <c r="C33" s="72" t="s">
        <v>86</v>
      </c>
      <c r="D33" s="72"/>
      <c r="E33" s="72"/>
      <c r="F33" s="72"/>
      <c r="G33" s="72"/>
      <c r="H33" s="72"/>
      <c r="I33" s="72"/>
      <c r="J33" s="72"/>
      <c r="K33" s="72"/>
      <c r="L33" s="72"/>
      <c r="M33" s="72"/>
      <c r="N33" s="72"/>
      <c r="O33" s="72"/>
      <c r="P33" s="72"/>
      <c r="Q33" s="72"/>
      <c r="R33" s="72"/>
      <c r="S33" s="72"/>
      <c r="T33" s="72"/>
    </row>
    <row r="34" spans="1:20" hidden="1">
      <c r="A34" s="72"/>
      <c r="B34" s="72"/>
      <c r="C34" s="72" t="s">
        <v>87</v>
      </c>
      <c r="D34" s="72"/>
      <c r="E34" s="72"/>
      <c r="F34" s="72"/>
      <c r="G34" s="72"/>
      <c r="H34" s="72"/>
      <c r="I34" s="72"/>
      <c r="J34" s="72"/>
      <c r="K34" s="72"/>
      <c r="L34" s="72"/>
      <c r="M34" s="72"/>
      <c r="N34" s="72"/>
      <c r="O34" s="72"/>
      <c r="P34" s="72"/>
      <c r="Q34" s="72"/>
      <c r="R34" s="72"/>
      <c r="S34" s="72"/>
      <c r="T34" s="72"/>
    </row>
    <row r="35" spans="1:20" hidden="1">
      <c r="A35" s="72"/>
      <c r="B35" s="72"/>
      <c r="C35" s="72" t="s">
        <v>88</v>
      </c>
      <c r="D35" s="72"/>
      <c r="E35" s="72"/>
      <c r="F35" s="72"/>
      <c r="G35" s="72"/>
      <c r="H35" s="72"/>
      <c r="I35" s="72"/>
      <c r="J35" s="72"/>
      <c r="K35" s="72"/>
      <c r="L35" s="72"/>
      <c r="M35" s="72"/>
      <c r="N35" s="72"/>
      <c r="O35" s="72"/>
      <c r="P35" s="72"/>
      <c r="Q35" s="72"/>
      <c r="R35" s="72"/>
      <c r="S35" s="72"/>
      <c r="T35" s="72"/>
    </row>
    <row r="36" spans="1:20" hidden="1">
      <c r="A36" s="72"/>
      <c r="B36" s="72"/>
      <c r="C36" s="72"/>
      <c r="D36" s="72"/>
      <c r="E36" s="72"/>
      <c r="F36" s="72"/>
      <c r="G36" s="72"/>
      <c r="H36" s="72"/>
      <c r="I36" s="72"/>
      <c r="J36" s="72"/>
      <c r="K36" s="72"/>
      <c r="L36" s="72"/>
      <c r="M36" s="72"/>
      <c r="N36" s="72"/>
      <c r="O36" s="72"/>
      <c r="P36" s="72"/>
      <c r="Q36" s="72"/>
      <c r="R36" s="72"/>
      <c r="S36" s="72"/>
      <c r="T36" s="72"/>
    </row>
    <row r="37" spans="1:20" ht="62.1" hidden="1">
      <c r="A37" s="72"/>
      <c r="B37" s="72"/>
      <c r="C37" s="185" t="s">
        <v>89</v>
      </c>
      <c r="D37" s="186" t="s">
        <v>90</v>
      </c>
      <c r="E37" s="186" t="s">
        <v>91</v>
      </c>
      <c r="F37" s="72"/>
      <c r="G37" s="72"/>
      <c r="H37" s="72"/>
      <c r="I37" s="72"/>
      <c r="J37" s="72"/>
      <c r="K37" s="72"/>
      <c r="L37" s="72"/>
      <c r="M37" s="72"/>
      <c r="N37" s="72"/>
      <c r="O37" s="72"/>
      <c r="P37" s="72"/>
      <c r="Q37" s="72"/>
      <c r="R37" s="72"/>
      <c r="S37" s="72"/>
      <c r="T37" s="72"/>
    </row>
    <row r="38" spans="1:20">
      <c r="A38" s="72"/>
      <c r="B38" s="72"/>
      <c r="C38" s="187" t="s">
        <v>92</v>
      </c>
      <c r="D38" s="188">
        <f>Introduction!C31</f>
        <v>0</v>
      </c>
      <c r="E38" s="188">
        <f>Introduction!C32</f>
        <v>0</v>
      </c>
      <c r="F38" s="72"/>
      <c r="G38" s="72"/>
      <c r="H38" s="72"/>
      <c r="I38" s="72"/>
      <c r="J38" s="72"/>
      <c r="K38" s="72"/>
      <c r="L38" s="72"/>
      <c r="M38" s="72"/>
      <c r="N38" s="72"/>
      <c r="O38" s="72"/>
      <c r="P38" s="72"/>
      <c r="Q38" s="72"/>
      <c r="R38" s="72"/>
      <c r="S38" s="72"/>
      <c r="T38" s="72"/>
    </row>
    <row r="39" spans="1:20">
      <c r="A39" s="72"/>
      <c r="B39" s="72"/>
      <c r="C39" s="187" t="s">
        <v>54</v>
      </c>
      <c r="D39" s="189">
        <f>Introduction!C29</f>
        <v>0</v>
      </c>
      <c r="E39" s="189">
        <f>Introduction!C30</f>
        <v>0</v>
      </c>
      <c r="F39" s="72"/>
      <c r="G39" s="72"/>
      <c r="H39" s="72"/>
      <c r="I39" s="72"/>
      <c r="J39" s="72"/>
      <c r="K39" s="72"/>
      <c r="L39" s="72"/>
      <c r="M39" s="72"/>
      <c r="N39" s="72"/>
      <c r="O39" s="72"/>
      <c r="P39" s="72"/>
      <c r="Q39" s="72"/>
      <c r="R39" s="72"/>
      <c r="S39" s="72"/>
      <c r="T39" s="72"/>
    </row>
    <row r="40" spans="1:20">
      <c r="A40" s="72"/>
      <c r="B40" s="72"/>
      <c r="C40" s="72" t="s">
        <v>53</v>
      </c>
      <c r="D40" s="72"/>
      <c r="E40" s="72"/>
      <c r="F40" s="72"/>
      <c r="G40" s="72"/>
      <c r="H40" s="72"/>
      <c r="I40" s="72"/>
      <c r="J40" s="72"/>
      <c r="K40" s="72"/>
      <c r="L40" s="72"/>
      <c r="M40" s="72"/>
      <c r="N40" s="72"/>
      <c r="O40" s="72"/>
      <c r="P40" s="72"/>
      <c r="Q40" s="72"/>
      <c r="R40" s="72"/>
      <c r="S40" s="72"/>
      <c r="T40" s="72"/>
    </row>
    <row r="41" spans="1:20">
      <c r="A41" s="72"/>
      <c r="B41" s="72"/>
      <c r="C41" s="72"/>
      <c r="D41" s="72"/>
      <c r="E41" s="72"/>
      <c r="F41" s="72"/>
      <c r="G41" s="72"/>
      <c r="H41" s="72"/>
      <c r="I41" s="72"/>
      <c r="J41" s="72"/>
      <c r="K41" s="72"/>
      <c r="L41" s="72"/>
      <c r="M41" s="72"/>
      <c r="N41" s="72"/>
      <c r="O41" s="72"/>
      <c r="P41" s="72"/>
      <c r="Q41" s="72"/>
      <c r="R41" s="72"/>
      <c r="S41" s="72"/>
      <c r="T41" s="72"/>
    </row>
    <row r="42" spans="1:20">
      <c r="A42" s="72"/>
      <c r="B42" s="72"/>
      <c r="C42" s="72"/>
      <c r="D42" s="72"/>
      <c r="E42" s="72"/>
      <c r="F42" s="72"/>
      <c r="G42" s="72"/>
      <c r="H42" s="72"/>
      <c r="I42" s="72"/>
      <c r="J42" s="72"/>
      <c r="K42" s="72"/>
      <c r="L42" s="72"/>
      <c r="M42" s="72"/>
      <c r="N42" s="72"/>
      <c r="O42" s="72"/>
      <c r="P42" s="72"/>
      <c r="Q42" s="72"/>
      <c r="R42" s="72"/>
      <c r="S42" s="72"/>
      <c r="T42" s="72"/>
    </row>
    <row r="43" spans="1:20">
      <c r="D43" s="23" t="s">
        <v>93</v>
      </c>
    </row>
  </sheetData>
  <mergeCells count="4">
    <mergeCell ref="F3:J3"/>
    <mergeCell ref="A3:D3"/>
    <mergeCell ref="A1:D1"/>
    <mergeCell ref="C25:F25"/>
  </mergeCells>
  <phoneticPr fontId="13" type="noConversion"/>
  <conditionalFormatting sqref="J13:J14">
    <cfRule type="containsText" dxfId="789" priority="483" operator="containsText" text="Maintaining">
      <formula>NOT(ISERROR(SEARCH("Maintaining",J13)))</formula>
    </cfRule>
    <cfRule type="containsText" dxfId="788" priority="484" operator="containsText" text="Above and Beyond">
      <formula>NOT(ISERROR(SEARCH("Above and Beyond",J13)))</formula>
    </cfRule>
    <cfRule type="containsText" dxfId="787" priority="485" operator="containsText" text="Taking Away">
      <formula>NOT(ISERROR(SEARCH("Taking Away",J13)))</formula>
    </cfRule>
  </conditionalFormatting>
  <conditionalFormatting sqref="J12">
    <cfRule type="containsText" dxfId="786" priority="480" operator="containsText" text="Maintaining">
      <formula>NOT(ISERROR(SEARCH("Maintaining",J12)))</formula>
    </cfRule>
    <cfRule type="containsText" dxfId="785" priority="481" operator="containsText" text="Above and Beyond">
      <formula>NOT(ISERROR(SEARCH("Above and Beyond",J12)))</formula>
    </cfRule>
    <cfRule type="containsText" dxfId="784" priority="482" operator="containsText" text="Taking Away">
      <formula>NOT(ISERROR(SEARCH("Taking Away",J12)))</formula>
    </cfRule>
  </conditionalFormatting>
  <conditionalFormatting sqref="M14 M11:M12">
    <cfRule type="expression" dxfId="783" priority="497">
      <formula>$H11="yes"</formula>
    </cfRule>
  </conditionalFormatting>
  <conditionalFormatting sqref="H14">
    <cfRule type="containsBlanks" dxfId="782" priority="492" stopIfTrue="1">
      <formula>LEN(TRIM(H14))=0</formula>
    </cfRule>
  </conditionalFormatting>
  <conditionalFormatting sqref="H11:H13">
    <cfRule type="containsBlanks" dxfId="781" priority="454" stopIfTrue="1">
      <formula>LEN(TRIM(H11))=0</formula>
    </cfRule>
  </conditionalFormatting>
  <conditionalFormatting sqref="M14 M11:M12">
    <cfRule type="notContainsBlanks" dxfId="780" priority="433">
      <formula>LEN(TRIM(M11))&gt;0</formula>
    </cfRule>
  </conditionalFormatting>
  <conditionalFormatting sqref="M14 M11:M12">
    <cfRule type="expression" dxfId="779" priority="456">
      <formula>$H11&lt;&gt;"yes"</formula>
    </cfRule>
  </conditionalFormatting>
  <conditionalFormatting sqref="R11:R14">
    <cfRule type="expression" dxfId="778" priority="432">
      <formula>$O11="yes"</formula>
    </cfRule>
  </conditionalFormatting>
  <conditionalFormatting sqref="J12:J14">
    <cfRule type="containsBlanks" dxfId="777" priority="430">
      <formula>LEN(TRIM(J12))=0</formula>
    </cfRule>
  </conditionalFormatting>
  <conditionalFormatting sqref="P11:R14">
    <cfRule type="expression" dxfId="776" priority="499">
      <formula>$O11&lt;&gt;"yes"</formula>
    </cfRule>
  </conditionalFormatting>
  <conditionalFormatting sqref="Q11:R14">
    <cfRule type="expression" dxfId="775" priority="424" stopIfTrue="1">
      <formula>$O11="yes"</formula>
    </cfRule>
    <cfRule type="notContainsBlanks" dxfId="774" priority="498" stopIfTrue="1">
      <formula>LEN(TRIM(Q11))&gt;0</formula>
    </cfRule>
  </conditionalFormatting>
  <conditionalFormatting sqref="P11:R14">
    <cfRule type="notContainsBlanks" dxfId="773" priority="422" stopIfTrue="1">
      <formula>LEN(TRIM(P11))&gt;0</formula>
    </cfRule>
    <cfRule type="expression" dxfId="772" priority="425">
      <formula>$O11="yes"</formula>
    </cfRule>
  </conditionalFormatting>
  <conditionalFormatting sqref="H11:H14">
    <cfRule type="notContainsBlanks" dxfId="771" priority="420">
      <formula>LEN(TRIM(H11))&gt;0</formula>
    </cfRule>
  </conditionalFormatting>
  <conditionalFormatting sqref="R18:R20">
    <cfRule type="expression" dxfId="770" priority="409">
      <formula>$O18="yes"</formula>
    </cfRule>
  </conditionalFormatting>
  <conditionalFormatting sqref="R18:R20">
    <cfRule type="expression" dxfId="769" priority="411">
      <formula>$O18&lt;&gt;"yes"</formula>
    </cfRule>
  </conditionalFormatting>
  <conditionalFormatting sqref="R18:R20">
    <cfRule type="expression" dxfId="768" priority="402" stopIfTrue="1">
      <formula>$O18="yes"</formula>
    </cfRule>
    <cfRule type="notContainsBlanks" dxfId="767" priority="403" stopIfTrue="1">
      <formula>LEN(TRIM(R18))&gt;0</formula>
    </cfRule>
  </conditionalFormatting>
  <conditionalFormatting sqref="R18:R20">
    <cfRule type="notContainsBlanks" dxfId="766" priority="400" stopIfTrue="1">
      <formula>LEN(TRIM(R18))&gt;0</formula>
    </cfRule>
    <cfRule type="expression" dxfId="765" priority="401">
      <formula>$O18="yes"</formula>
    </cfRule>
  </conditionalFormatting>
  <conditionalFormatting sqref="P18:Q20">
    <cfRule type="expression" dxfId="764" priority="397">
      <formula>$O18&lt;&gt;"yes"</formula>
    </cfRule>
  </conditionalFormatting>
  <conditionalFormatting sqref="Q18:Q20">
    <cfRule type="expression" dxfId="763" priority="394" stopIfTrue="1">
      <formula>$O18="yes"</formula>
    </cfRule>
    <cfRule type="notContainsBlanks" dxfId="762" priority="396" stopIfTrue="1">
      <formula>LEN(TRIM(Q18))&gt;0</formula>
    </cfRule>
  </conditionalFormatting>
  <conditionalFormatting sqref="P18:P20">
    <cfRule type="notContainsBlanks" dxfId="761" priority="393" stopIfTrue="1">
      <formula>LEN(TRIM(P18))&gt;0</formula>
    </cfRule>
    <cfRule type="expression" dxfId="760" priority="395">
      <formula>$O18="yes"</formula>
    </cfRule>
  </conditionalFormatting>
  <conditionalFormatting sqref="Q18:Q20">
    <cfRule type="notContainsBlanks" dxfId="759" priority="391" stopIfTrue="1">
      <formula>LEN(TRIM(Q18))&gt;0</formula>
    </cfRule>
    <cfRule type="expression" dxfId="758" priority="392">
      <formula>$O18="yes"</formula>
    </cfRule>
  </conditionalFormatting>
  <conditionalFormatting sqref="H18:H20">
    <cfRule type="containsBlanks" dxfId="757" priority="390" stopIfTrue="1">
      <formula>LEN(TRIM(H18))=0</formula>
    </cfRule>
  </conditionalFormatting>
  <conditionalFormatting sqref="H18:H20">
    <cfRule type="notContainsBlanks" dxfId="756" priority="389">
      <formula>LEN(TRIM(H18))&gt;0</formula>
    </cfRule>
  </conditionalFormatting>
  <conditionalFormatting sqref="M18:M20">
    <cfRule type="expression" dxfId="755" priority="388">
      <formula>$H18="yes"</formula>
    </cfRule>
  </conditionalFormatting>
  <conditionalFormatting sqref="M18:M20">
    <cfRule type="notContainsBlanks" dxfId="754" priority="376">
      <formula>LEN(TRIM(M18))&gt;0</formula>
    </cfRule>
  </conditionalFormatting>
  <conditionalFormatting sqref="M18:M20">
    <cfRule type="expression" dxfId="753" priority="377">
      <formula>$H18&lt;&gt;"yes"</formula>
    </cfRule>
  </conditionalFormatting>
  <conditionalFormatting sqref="J11">
    <cfRule type="containsText" dxfId="752" priority="166" operator="containsText" text="Maintaining">
      <formula>NOT(ISERROR(SEARCH("Maintaining",J11)))</formula>
    </cfRule>
    <cfRule type="containsText" dxfId="751" priority="167" operator="containsText" text="Above and Beyond">
      <formula>NOT(ISERROR(SEARCH("Above and Beyond",J11)))</formula>
    </cfRule>
    <cfRule type="containsText" dxfId="750" priority="168" operator="containsText" text="Taking Away">
      <formula>NOT(ISERROR(SEARCH("Taking Away",J11)))</formula>
    </cfRule>
  </conditionalFormatting>
  <conditionalFormatting sqref="J11">
    <cfRule type="containsBlanks" dxfId="749" priority="165">
      <formula>LEN(TRIM(J11))=0</formula>
    </cfRule>
  </conditionalFormatting>
  <conditionalFormatting sqref="J11:J14">
    <cfRule type="containsText" dxfId="748" priority="160" operator="containsText" text="not BIA question">
      <formula>NOT(ISERROR(SEARCH("not BIA question",J11)))</formula>
    </cfRule>
  </conditionalFormatting>
  <conditionalFormatting sqref="J18">
    <cfRule type="containsText" dxfId="747" priority="157" operator="containsText" text="Maintaining">
      <formula>NOT(ISERROR(SEARCH("Maintaining",J18)))</formula>
    </cfRule>
    <cfRule type="containsText" dxfId="746" priority="158" operator="containsText" text="Above and Beyond">
      <formula>NOT(ISERROR(SEARCH("Above and Beyond",J18)))</formula>
    </cfRule>
    <cfRule type="containsText" dxfId="745" priority="159" operator="containsText" text="Taking Away">
      <formula>NOT(ISERROR(SEARCH("Taking Away",J18)))</formula>
    </cfRule>
  </conditionalFormatting>
  <conditionalFormatting sqref="J18">
    <cfRule type="containsBlanks" dxfId="744" priority="156">
      <formula>LEN(TRIM(J18))=0</formula>
    </cfRule>
  </conditionalFormatting>
  <conditionalFormatting sqref="J18">
    <cfRule type="containsText" dxfId="743" priority="155" operator="containsText" text="not BIA question">
      <formula>NOT(ISERROR(SEARCH("not BIA question",J18)))</formula>
    </cfRule>
  </conditionalFormatting>
  <conditionalFormatting sqref="J19:J20">
    <cfRule type="containsText" dxfId="742" priority="152" operator="containsText" text="Maintaining">
      <formula>NOT(ISERROR(SEARCH("Maintaining",J19)))</formula>
    </cfRule>
    <cfRule type="containsText" dxfId="741" priority="153" operator="containsText" text="Above and Beyond">
      <formula>NOT(ISERROR(SEARCH("Above and Beyond",J19)))</formula>
    </cfRule>
    <cfRule type="containsText" dxfId="740" priority="154" operator="containsText" text="Taking Away">
      <formula>NOT(ISERROR(SEARCH("Taking Away",J19)))</formula>
    </cfRule>
  </conditionalFormatting>
  <conditionalFormatting sqref="J19:J20">
    <cfRule type="containsBlanks" dxfId="739" priority="151">
      <formula>LEN(TRIM(J19))=0</formula>
    </cfRule>
  </conditionalFormatting>
  <conditionalFormatting sqref="J19:J20">
    <cfRule type="containsText" dxfId="738" priority="150" operator="containsText" text="not BIA question">
      <formula>NOT(ISERROR(SEARCH("not BIA question",J19)))</formula>
    </cfRule>
  </conditionalFormatting>
  <conditionalFormatting sqref="L11:L14">
    <cfRule type="expression" dxfId="737" priority="42">
      <formula>AND($H11&lt;&gt;"",$L11&lt;&gt;"")</formula>
    </cfRule>
    <cfRule type="expression" dxfId="736" priority="43">
      <formula>$H11&lt;&gt;""</formula>
    </cfRule>
  </conditionalFormatting>
  <conditionalFormatting sqref="O11:O14">
    <cfRule type="expression" dxfId="735" priority="39" stopIfTrue="1">
      <formula>$O11&lt;&gt;""</formula>
    </cfRule>
    <cfRule type="expression" dxfId="734" priority="41">
      <formula>AND($H11&lt;&gt;"yes",$H11&lt;&gt;"")</formula>
    </cfRule>
  </conditionalFormatting>
  <conditionalFormatting sqref="L18">
    <cfRule type="expression" dxfId="733" priority="35">
      <formula>AND($H18&lt;&gt;"",$L18&lt;&gt;"")</formula>
    </cfRule>
    <cfRule type="expression" dxfId="732" priority="36">
      <formula>$H18&lt;&gt;""</formula>
    </cfRule>
  </conditionalFormatting>
  <conditionalFormatting sqref="L19:L20">
    <cfRule type="expression" dxfId="731" priority="33">
      <formula>AND($H19&lt;&gt;"",$L19&lt;&gt;"")</formula>
    </cfRule>
    <cfRule type="expression" dxfId="730" priority="34">
      <formula>$H19&lt;&gt;""</formula>
    </cfRule>
  </conditionalFormatting>
  <conditionalFormatting sqref="O18:O20">
    <cfRule type="expression" dxfId="729" priority="31">
      <formula>$O18&lt;&gt;""</formula>
    </cfRule>
    <cfRule type="expression" dxfId="728" priority="32">
      <formula>AND($H18&lt;&gt;"yes",$H18&lt;&gt;"")</formula>
    </cfRule>
  </conditionalFormatting>
  <conditionalFormatting sqref="M13">
    <cfRule type="expression" dxfId="727" priority="21">
      <formula>AND($H13&lt;&gt;"",$L13&lt;&gt;"")</formula>
    </cfRule>
    <cfRule type="expression" dxfId="726" priority="22">
      <formula>$H13&lt;&gt;""</formula>
    </cfRule>
  </conditionalFormatting>
  <dataValidations count="9">
    <dataValidation type="list" allowBlank="1" showInputMessage="1" showErrorMessage="1" sqref="H18:H20 H11:H14" xr:uid="{5C569BDD-0FA7-0144-A612-04598DDBF4AB}">
      <formula1>$C$31:$C$34</formula1>
    </dataValidation>
    <dataValidation type="list" allowBlank="1" showInputMessage="1" showErrorMessage="1" sqref="O18:O20 R11:R14 O11:O14 R23:R25 R18:R20" xr:uid="{1408D8AE-6382-A84D-BFFE-C305E58EAF2E}">
      <formula1>$C$31:$C$32</formula1>
    </dataValidation>
    <dataValidation type="custom" showInputMessage="1" showErrorMessage="1" sqref="M18:M20 M11:M14" xr:uid="{E0E046B6-EFA4-2048-9527-FDCB4DB42496}">
      <formula1>H11="yes"</formula1>
    </dataValidation>
    <dataValidation type="custom" showInputMessage="1" showErrorMessage="1" sqref="P19:P20 P11:P14" xr:uid="{DFFD92FC-AC3B-5547-AF62-F94E0BD529D3}">
      <formula1>O11="yes"</formula1>
    </dataValidation>
    <dataValidation type="custom" showInputMessage="1" showErrorMessage="1" sqref="Q19:Q20" xr:uid="{23DCA44D-AED1-7A4D-9B7E-5F970F5743E1}">
      <formula1>$O19="yes"</formula1>
    </dataValidation>
    <dataValidation type="list" allowBlank="1" showInputMessage="1" showErrorMessage="1" sqref="I18:I20 I11:I14" xr:uid="{05A05633-30D1-AE4A-A7B0-E3CD80A7D22F}">
      <formula1>$C$30:$C$32</formula1>
    </dataValidation>
    <dataValidation type="custom" showInputMessage="1" showErrorMessage="1" sqref="L18:L20 L11:L14" xr:uid="{FBDE69F6-160A-714C-BFCB-1B94A01A06C4}">
      <formula1>NOT(ISBLANK(H11))</formula1>
    </dataValidation>
    <dataValidation type="list" allowBlank="1" showInputMessage="1" showErrorMessage="1" sqref="C18:C20 C11:C14" xr:uid="{EFDED33F-CC4D-DE4A-A7C0-1DE112400E28}">
      <formula1>$C$38:$C$40</formula1>
    </dataValidation>
    <dataValidation showInputMessage="1" showErrorMessage="1" sqref="P18:Q18" xr:uid="{A9F9A3CF-E53A-4EAD-8B6B-6C58D513989A}"/>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1C9D-93C2-4C4B-A0C9-4A59C4FB6D9E}">
  <sheetPr>
    <tabColor rgb="FFFFC000"/>
  </sheetPr>
  <dimension ref="A1:U64"/>
  <sheetViews>
    <sheetView topLeftCell="A10" zoomScale="40" zoomScaleNormal="40" workbookViewId="0">
      <selection activeCell="J25" sqref="J25"/>
    </sheetView>
  </sheetViews>
  <sheetFormatPr defaultColWidth="29.88671875" defaultRowHeight="15.6"/>
  <cols>
    <col min="1" max="1" width="5.88671875" style="13" customWidth="1"/>
    <col min="2" max="2" width="7" style="13" customWidth="1"/>
    <col min="3" max="3" width="13.33203125" style="13" customWidth="1"/>
    <col min="4" max="4" width="10.33203125" style="13" customWidth="1"/>
    <col min="5" max="5" width="8.109375" style="13" customWidth="1"/>
    <col min="6" max="6" width="36.109375" style="13" customWidth="1"/>
    <col min="7" max="7" width="46.33203125" style="13" customWidth="1"/>
    <col min="8" max="8" width="29.88671875" style="13"/>
    <col min="9" max="9" width="29.88671875" style="13" customWidth="1"/>
    <col min="10" max="10" width="29.88671875" style="13"/>
    <col min="11" max="11" width="29.88671875" style="13" customWidth="1"/>
    <col min="12" max="18" width="29.88671875" style="13"/>
    <col min="19" max="19" width="29.88671875" style="13" customWidth="1"/>
    <col min="20" max="16384" width="29.88671875" style="13"/>
  </cols>
  <sheetData>
    <row r="1" spans="1:21" s="23" customFormat="1" ht="27.95" customHeight="1" thickBot="1">
      <c r="A1" s="710" t="s">
        <v>22</v>
      </c>
      <c r="B1" s="711"/>
      <c r="C1" s="711"/>
      <c r="D1" s="712"/>
      <c r="E1" s="190" t="s">
        <v>3</v>
      </c>
      <c r="F1" s="191"/>
      <c r="G1" s="191"/>
      <c r="H1" s="192"/>
      <c r="I1" s="70" t="s">
        <v>22</v>
      </c>
      <c r="J1" s="192"/>
      <c r="K1" s="70" t="s">
        <v>22</v>
      </c>
      <c r="L1" s="192"/>
      <c r="M1" s="192"/>
      <c r="N1" s="192"/>
      <c r="O1" s="192"/>
      <c r="P1" s="192"/>
      <c r="Q1" s="192"/>
      <c r="R1" s="192"/>
      <c r="S1" s="70" t="s">
        <v>22</v>
      </c>
      <c r="T1" s="193"/>
      <c r="U1" s="72"/>
    </row>
    <row r="2" spans="1:21" ht="22.5">
      <c r="B2" s="195"/>
      <c r="C2" s="195"/>
      <c r="D2" s="195"/>
      <c r="E2" s="194"/>
      <c r="F2" s="195"/>
      <c r="G2" s="195"/>
      <c r="H2" s="72"/>
      <c r="I2" s="72"/>
      <c r="J2" s="72"/>
      <c r="K2" s="72"/>
      <c r="L2" s="72"/>
      <c r="M2" s="72"/>
      <c r="N2" s="72"/>
      <c r="O2" s="72"/>
      <c r="P2" s="72"/>
      <c r="Q2" s="72"/>
      <c r="R2" s="72"/>
      <c r="S2" s="72"/>
      <c r="T2" s="72"/>
      <c r="U2" s="72"/>
    </row>
    <row r="3" spans="1:21" ht="15.95" thickBot="1">
      <c r="A3" s="72"/>
      <c r="B3" s="72"/>
      <c r="C3" s="72"/>
      <c r="D3" s="72"/>
      <c r="E3" s="72"/>
      <c r="F3" s="72"/>
      <c r="G3" s="72"/>
      <c r="H3" s="72"/>
      <c r="I3" s="72"/>
      <c r="J3" s="72"/>
      <c r="K3" s="72"/>
      <c r="L3" s="72"/>
      <c r="M3" s="72"/>
      <c r="N3" s="72"/>
      <c r="O3" s="72"/>
      <c r="P3" s="72"/>
      <c r="Q3" s="72"/>
      <c r="R3" s="72"/>
      <c r="S3" s="72"/>
      <c r="T3" s="72"/>
      <c r="U3" s="72"/>
    </row>
    <row r="4" spans="1:21" ht="27" customHeight="1" thickBot="1">
      <c r="A4" s="707" t="s">
        <v>22</v>
      </c>
      <c r="B4" s="708"/>
      <c r="C4" s="708"/>
      <c r="D4" s="709"/>
      <c r="E4" s="73"/>
      <c r="F4" s="704" t="s">
        <v>24</v>
      </c>
      <c r="G4" s="705"/>
      <c r="H4" s="705"/>
      <c r="I4" s="705"/>
      <c r="J4" s="706"/>
      <c r="K4" s="73"/>
      <c r="L4" s="73"/>
      <c r="M4" s="73"/>
      <c r="N4" s="73"/>
      <c r="O4" s="72"/>
      <c r="P4" s="72"/>
      <c r="Q4" s="72"/>
      <c r="R4" s="72"/>
      <c r="S4" s="72"/>
      <c r="T4" s="72"/>
      <c r="U4" s="72"/>
    </row>
    <row r="5" spans="1:21" ht="18.600000000000001" thickBot="1">
      <c r="A5" s="74"/>
      <c r="B5" s="75"/>
      <c r="C5" s="75"/>
      <c r="D5" s="76"/>
      <c r="E5" s="73"/>
      <c r="F5" s="77" t="s">
        <v>25</v>
      </c>
      <c r="G5" s="78" t="s">
        <v>26</v>
      </c>
      <c r="H5" s="79" t="s">
        <v>27</v>
      </c>
      <c r="I5" s="80" t="s">
        <v>22</v>
      </c>
      <c r="J5" s="196" t="s">
        <v>28</v>
      </c>
      <c r="K5" s="73"/>
      <c r="L5" s="73"/>
      <c r="M5" s="73"/>
      <c r="N5" s="73"/>
      <c r="O5" s="72"/>
      <c r="P5" s="72"/>
      <c r="Q5" s="72"/>
      <c r="R5" s="72"/>
      <c r="S5" s="72"/>
      <c r="T5" s="72"/>
      <c r="U5" s="72"/>
    </row>
    <row r="6" spans="1:21" ht="18">
      <c r="A6" s="74"/>
      <c r="B6" s="75"/>
      <c r="C6" s="75"/>
      <c r="D6" s="76"/>
      <c r="E6" s="73"/>
      <c r="F6" s="82" t="s">
        <v>94</v>
      </c>
      <c r="G6" s="83">
        <f>COUNTIF(J13:J21,"Maintaining")</f>
        <v>0</v>
      </c>
      <c r="H6" s="84">
        <f>COUNTIF(J13:J21,"Above and Beyond")</f>
        <v>0</v>
      </c>
      <c r="I6" s="75"/>
      <c r="J6" s="85">
        <f>COUNTIF(J13:J21,"Taking Away")</f>
        <v>0</v>
      </c>
      <c r="K6" s="73"/>
      <c r="L6" s="73"/>
      <c r="M6" s="73"/>
      <c r="N6" s="73"/>
      <c r="O6" s="72"/>
      <c r="P6" s="72"/>
      <c r="Q6" s="72"/>
      <c r="R6" s="72"/>
      <c r="S6" s="72"/>
      <c r="T6" s="72"/>
      <c r="U6" s="72"/>
    </row>
    <row r="7" spans="1:21" ht="18.600000000000001" thickBot="1">
      <c r="A7" s="74"/>
      <c r="B7" s="75"/>
      <c r="C7" s="75"/>
      <c r="D7" s="76"/>
      <c r="E7" s="73"/>
      <c r="F7" s="86" t="s">
        <v>95</v>
      </c>
      <c r="G7" s="87">
        <f>COUNTIF(J25:J33,"Maintaining")</f>
        <v>0</v>
      </c>
      <c r="H7" s="88">
        <f>COUNTIF(J25:J33,"Above and Beyond")</f>
        <v>0</v>
      </c>
      <c r="I7" s="75"/>
      <c r="J7" s="89">
        <f>COUNTIF(J25:J33,"Taking Away")</f>
        <v>0</v>
      </c>
      <c r="K7" s="73"/>
      <c r="L7" s="73"/>
      <c r="M7" s="73"/>
      <c r="N7" s="73"/>
      <c r="O7" s="72"/>
      <c r="P7" s="72"/>
      <c r="Q7" s="72"/>
      <c r="R7" s="72"/>
      <c r="S7" s="72"/>
      <c r="T7" s="72"/>
      <c r="U7" s="72"/>
    </row>
    <row r="8" spans="1:21" ht="18.600000000000001" thickBot="1">
      <c r="A8" s="90"/>
      <c r="B8" s="91"/>
      <c r="C8" s="91"/>
      <c r="D8" s="92"/>
      <c r="E8" s="73"/>
      <c r="F8" s="93" t="s">
        <v>31</v>
      </c>
      <c r="G8" s="94">
        <f>SUM(G6:G7)</f>
        <v>0</v>
      </c>
      <c r="H8" s="95">
        <f>SUM(H6:H7)</f>
        <v>0</v>
      </c>
      <c r="I8" s="91"/>
      <c r="J8" s="197">
        <f>SUM(J6:J7)</f>
        <v>0</v>
      </c>
      <c r="K8" s="73"/>
      <c r="L8" s="73"/>
      <c r="M8" s="73"/>
      <c r="N8" s="73"/>
      <c r="O8" s="72"/>
      <c r="P8" s="72"/>
      <c r="Q8" s="72"/>
      <c r="R8" s="72"/>
      <c r="S8" s="72"/>
      <c r="T8" s="72"/>
      <c r="U8" s="72"/>
    </row>
    <row r="9" spans="1:21">
      <c r="A9" s="72"/>
      <c r="B9" s="72"/>
      <c r="C9" s="72"/>
      <c r="D9" s="72"/>
      <c r="E9" s="72"/>
      <c r="F9" s="72"/>
      <c r="G9" s="72"/>
      <c r="H9" s="72"/>
      <c r="I9" s="72"/>
      <c r="J9" s="72"/>
      <c r="K9" s="72"/>
      <c r="L9" s="72"/>
      <c r="M9" s="72"/>
      <c r="N9" s="72"/>
      <c r="O9" s="72"/>
      <c r="P9" s="72"/>
      <c r="Q9" s="72"/>
      <c r="R9" s="72"/>
      <c r="S9" s="72"/>
      <c r="T9" s="72"/>
      <c r="U9" s="72"/>
    </row>
    <row r="10" spans="1:21" ht="15.95" thickBot="1">
      <c r="A10" s="72"/>
      <c r="B10" s="72"/>
      <c r="C10" s="72"/>
      <c r="D10" s="72"/>
      <c r="E10" s="72"/>
      <c r="F10" s="72"/>
      <c r="G10" s="72"/>
      <c r="H10" s="72"/>
      <c r="I10" s="72"/>
      <c r="J10" s="72"/>
      <c r="K10" s="72"/>
      <c r="L10" s="72"/>
      <c r="M10" s="72"/>
      <c r="N10" s="72"/>
      <c r="O10" s="72"/>
      <c r="P10" s="72"/>
      <c r="Q10" s="72"/>
      <c r="R10" s="72"/>
      <c r="S10" s="72"/>
      <c r="T10" s="72"/>
      <c r="U10" s="72"/>
    </row>
    <row r="11" spans="1:21" s="14" customFormat="1" ht="25.5" thickBot="1">
      <c r="A11" s="73"/>
      <c r="B11" s="73"/>
      <c r="C11" s="73"/>
      <c r="D11" s="73"/>
      <c r="E11" s="73"/>
      <c r="F11" s="97" t="s">
        <v>94</v>
      </c>
      <c r="G11" s="98"/>
      <c r="H11" s="162" t="s">
        <v>32</v>
      </c>
      <c r="I11" s="163"/>
      <c r="J11" s="163"/>
      <c r="K11" s="163"/>
      <c r="L11" s="163"/>
      <c r="M11" s="163"/>
      <c r="N11" s="164"/>
      <c r="O11" s="165" t="s">
        <v>33</v>
      </c>
      <c r="P11" s="165"/>
      <c r="Q11" s="165"/>
      <c r="R11" s="166"/>
      <c r="S11" s="198"/>
      <c r="T11" s="106" t="s">
        <v>34</v>
      </c>
      <c r="U11" s="73"/>
    </row>
    <row r="12" spans="1:21" s="14" customFormat="1" ht="90.6" thickBot="1">
      <c r="A12" s="107" t="s">
        <v>35</v>
      </c>
      <c r="B12" s="108" t="s">
        <v>96</v>
      </c>
      <c r="C12" s="109" t="s">
        <v>37</v>
      </c>
      <c r="D12" s="109" t="s">
        <v>38</v>
      </c>
      <c r="E12" s="110" t="s">
        <v>39</v>
      </c>
      <c r="F12" s="108" t="s">
        <v>40</v>
      </c>
      <c r="G12" s="111" t="s">
        <v>41</v>
      </c>
      <c r="H12" s="107" t="s">
        <v>42</v>
      </c>
      <c r="I12" s="109" t="s">
        <v>43</v>
      </c>
      <c r="J12" s="109" t="s">
        <v>24</v>
      </c>
      <c r="K12" s="109" t="s">
        <v>44</v>
      </c>
      <c r="L12" s="109" t="s">
        <v>45</v>
      </c>
      <c r="M12" s="109" t="s">
        <v>46</v>
      </c>
      <c r="N12" s="111" t="s">
        <v>47</v>
      </c>
      <c r="O12" s="199" t="s">
        <v>48</v>
      </c>
      <c r="P12" s="168" t="s">
        <v>49</v>
      </c>
      <c r="Q12" s="168" t="s">
        <v>50</v>
      </c>
      <c r="R12" s="168" t="s">
        <v>51</v>
      </c>
      <c r="S12" s="200" t="s">
        <v>44</v>
      </c>
      <c r="T12" s="115" t="s">
        <v>52</v>
      </c>
      <c r="U12" s="73"/>
    </row>
    <row r="13" spans="1:21" ht="70.5" customHeight="1">
      <c r="A13" s="201">
        <v>273.2</v>
      </c>
      <c r="B13" s="131" t="s">
        <v>53</v>
      </c>
      <c r="C13" s="132" t="s">
        <v>54</v>
      </c>
      <c r="D13" s="132" t="s">
        <v>97</v>
      </c>
      <c r="E13" s="118" t="s">
        <v>98</v>
      </c>
      <c r="F13" s="134" t="s">
        <v>99</v>
      </c>
      <c r="G13" s="202"/>
      <c r="H13" s="203"/>
      <c r="I13" s="123"/>
      <c r="J13" s="137" t="str">
        <f t="shared" ref="J13:J21" si="0">IF(I13="Not BIA Question","not BIA Question",IF(AND(H13="yes",I13="yes"),"Maintaining",IF(AND(H13="no",I13="no"),"Maintaining",IF(AND(H13="no",I13="yes"),"Taking Away",IF(AND(H13="yes",I13="no"),"Above and Beyond","")))))</f>
        <v/>
      </c>
      <c r="K13" s="138" t="str">
        <f t="shared" ref="K13:K21" si="1">IF(OR(H13="not sure",H13="not relevant"),0,IF(AND(C13="Percent Total Workers",H13="yes"),$D$50,IF(AND(C13="Percent Total Facilities",H13="yes"),$D$49,IF(AND(C13="Percent Total Workers",H13="no"),0,IF(AND(C13="Percent Total Facilities",H13="no"),0,IF(AND(C13="Percent Total Workers",H13="not relevant"),0,IF(AND(C13="Percent Total Facilities",H13="not relevant"),0,"")))))))</f>
        <v/>
      </c>
      <c r="L13" s="204"/>
      <c r="M13" s="137"/>
      <c r="N13" s="177" t="s">
        <v>100</v>
      </c>
      <c r="O13" s="205"/>
      <c r="P13" s="431"/>
      <c r="Q13" s="431"/>
      <c r="R13" s="431"/>
      <c r="S13" s="206" t="str">
        <f t="shared" ref="S13:S21" si="2">IF(I13="Not BIA Question","Not BIA Question",IF(AND(C13="Percent Total Workers",R13="yes"),$E$50,IF(AND(C13="Percent Total Workers",R13="no"),0,IF(AND(C13="Percent Total Facilities",R13="yes"),$E$49,IF(AND(C13="Percent Total Facilities",R13="no"),0,"")))))</f>
        <v/>
      </c>
      <c r="T13" s="207"/>
      <c r="U13" s="72"/>
    </row>
    <row r="14" spans="1:21" ht="76.5" customHeight="1">
      <c r="A14" s="208">
        <v>278.2</v>
      </c>
      <c r="B14" s="116" t="s">
        <v>53</v>
      </c>
      <c r="C14" s="117" t="s">
        <v>92</v>
      </c>
      <c r="D14" s="117" t="s">
        <v>101</v>
      </c>
      <c r="E14" s="118" t="s">
        <v>102</v>
      </c>
      <c r="F14" s="119" t="s">
        <v>103</v>
      </c>
      <c r="G14" s="120"/>
      <c r="H14" s="209"/>
      <c r="I14" s="122"/>
      <c r="J14" s="137" t="str">
        <f t="shared" si="0"/>
        <v/>
      </c>
      <c r="K14" s="124" t="str">
        <f t="shared" si="1"/>
        <v/>
      </c>
      <c r="L14" s="204"/>
      <c r="M14" s="210"/>
      <c r="N14" s="211" t="s">
        <v>104</v>
      </c>
      <c r="O14" s="212"/>
      <c r="P14" s="665"/>
      <c r="Q14" s="665"/>
      <c r="R14" s="665"/>
      <c r="S14" s="213" t="str">
        <f t="shared" si="2"/>
        <v/>
      </c>
      <c r="T14" s="207"/>
      <c r="U14" s="72"/>
    </row>
    <row r="15" spans="1:21" ht="89.25" customHeight="1">
      <c r="A15" s="208">
        <v>273.10000000000002</v>
      </c>
      <c r="B15" s="116" t="s">
        <v>53</v>
      </c>
      <c r="C15" s="117" t="s">
        <v>54</v>
      </c>
      <c r="D15" s="117" t="s">
        <v>97</v>
      </c>
      <c r="E15" s="118" t="s">
        <v>105</v>
      </c>
      <c r="F15" s="134" t="s">
        <v>106</v>
      </c>
      <c r="G15" s="202"/>
      <c r="H15" s="203"/>
      <c r="I15" s="123"/>
      <c r="J15" s="123" t="str">
        <f t="shared" si="0"/>
        <v/>
      </c>
      <c r="K15" s="138" t="str">
        <f t="shared" si="1"/>
        <v/>
      </c>
      <c r="L15" s="204"/>
      <c r="M15" s="137"/>
      <c r="N15" s="172" t="s">
        <v>107</v>
      </c>
      <c r="O15" s="212"/>
      <c r="P15" s="137"/>
      <c r="Q15" s="137"/>
      <c r="R15" s="665"/>
      <c r="S15" s="178" t="str">
        <f t="shared" si="2"/>
        <v/>
      </c>
      <c r="T15" s="214"/>
      <c r="U15" s="72"/>
    </row>
    <row r="16" spans="1:21" ht="77.45">
      <c r="A16" s="201">
        <v>273.39999999999998</v>
      </c>
      <c r="B16" s="131" t="s">
        <v>53</v>
      </c>
      <c r="C16" s="132" t="s">
        <v>54</v>
      </c>
      <c r="D16" s="132" t="s">
        <v>97</v>
      </c>
      <c r="E16" s="133" t="s">
        <v>108</v>
      </c>
      <c r="F16" s="134" t="s">
        <v>109</v>
      </c>
      <c r="G16" s="135"/>
      <c r="H16" s="203"/>
      <c r="I16" s="123"/>
      <c r="J16" s="137" t="str">
        <f t="shared" si="0"/>
        <v/>
      </c>
      <c r="K16" s="138" t="str">
        <f t="shared" si="1"/>
        <v/>
      </c>
      <c r="L16" s="204"/>
      <c r="M16" s="137"/>
      <c r="N16" s="177" t="s">
        <v>110</v>
      </c>
      <c r="O16" s="212"/>
      <c r="P16" s="137"/>
      <c r="Q16" s="137"/>
      <c r="R16" s="137"/>
      <c r="S16" s="213" t="str">
        <f t="shared" si="2"/>
        <v/>
      </c>
      <c r="T16" s="207"/>
      <c r="U16" s="72"/>
    </row>
    <row r="17" spans="1:21" ht="46.5">
      <c r="A17" s="201">
        <v>274.10000000000002</v>
      </c>
      <c r="B17" s="131" t="s">
        <v>53</v>
      </c>
      <c r="C17" s="132" t="s">
        <v>92</v>
      </c>
      <c r="D17" s="132" t="s">
        <v>111</v>
      </c>
      <c r="E17" s="118" t="s">
        <v>112</v>
      </c>
      <c r="F17" s="134" t="s">
        <v>113</v>
      </c>
      <c r="G17" s="202"/>
      <c r="H17" s="203"/>
      <c r="I17" s="123"/>
      <c r="J17" s="137" t="str">
        <f t="shared" si="0"/>
        <v/>
      </c>
      <c r="K17" s="138" t="str">
        <f t="shared" si="1"/>
        <v/>
      </c>
      <c r="L17" s="204"/>
      <c r="M17" s="137"/>
      <c r="N17" s="177" t="s">
        <v>114</v>
      </c>
      <c r="O17" s="212"/>
      <c r="P17" s="137"/>
      <c r="Q17" s="137"/>
      <c r="R17" s="137"/>
      <c r="S17" s="213" t="str">
        <f t="shared" si="2"/>
        <v/>
      </c>
      <c r="T17" s="215"/>
      <c r="U17" s="72"/>
    </row>
    <row r="18" spans="1:21" ht="77.45">
      <c r="A18" s="201">
        <v>273.7</v>
      </c>
      <c r="B18" s="131" t="s">
        <v>53</v>
      </c>
      <c r="C18" s="132" t="s">
        <v>54</v>
      </c>
      <c r="D18" s="132" t="s">
        <v>97</v>
      </c>
      <c r="E18" s="118" t="s">
        <v>115</v>
      </c>
      <c r="F18" s="134" t="s">
        <v>116</v>
      </c>
      <c r="G18" s="202"/>
      <c r="H18" s="203"/>
      <c r="I18" s="123"/>
      <c r="J18" s="137" t="str">
        <f t="shared" si="0"/>
        <v/>
      </c>
      <c r="K18" s="138" t="str">
        <f t="shared" si="1"/>
        <v/>
      </c>
      <c r="L18" s="204"/>
      <c r="M18" s="137"/>
      <c r="N18" s="177" t="s">
        <v>117</v>
      </c>
      <c r="O18" s="212"/>
      <c r="P18" s="137"/>
      <c r="Q18" s="137"/>
      <c r="R18" s="137"/>
      <c r="S18" s="213" t="str">
        <f t="shared" si="2"/>
        <v/>
      </c>
      <c r="T18" s="207"/>
      <c r="U18" s="72"/>
    </row>
    <row r="19" spans="1:21" ht="93">
      <c r="A19" s="208">
        <v>278.3</v>
      </c>
      <c r="B19" s="116" t="s">
        <v>53</v>
      </c>
      <c r="C19" s="117" t="s">
        <v>92</v>
      </c>
      <c r="D19" s="117" t="s">
        <v>101</v>
      </c>
      <c r="E19" s="118" t="s">
        <v>118</v>
      </c>
      <c r="F19" s="119" t="s">
        <v>119</v>
      </c>
      <c r="G19" s="120"/>
      <c r="H19" s="209"/>
      <c r="I19" s="122"/>
      <c r="J19" s="137" t="str">
        <f t="shared" si="0"/>
        <v/>
      </c>
      <c r="K19" s="124" t="str">
        <f t="shared" si="1"/>
        <v/>
      </c>
      <c r="L19" s="204"/>
      <c r="M19" s="210"/>
      <c r="N19" s="211" t="s">
        <v>120</v>
      </c>
      <c r="O19" s="212"/>
      <c r="P19" s="665"/>
      <c r="Q19" s="665"/>
      <c r="R19" s="665"/>
      <c r="S19" s="213" t="str">
        <f t="shared" si="2"/>
        <v/>
      </c>
      <c r="T19" s="207"/>
      <c r="U19" s="72"/>
    </row>
    <row r="20" spans="1:21" ht="81.75" customHeight="1">
      <c r="A20" s="208">
        <v>278.8</v>
      </c>
      <c r="B20" s="116" t="s">
        <v>53</v>
      </c>
      <c r="C20" s="117" t="s">
        <v>92</v>
      </c>
      <c r="D20" s="117" t="s">
        <v>101</v>
      </c>
      <c r="E20" s="118" t="s">
        <v>121</v>
      </c>
      <c r="F20" s="119" t="s">
        <v>122</v>
      </c>
      <c r="G20" s="120"/>
      <c r="H20" s="209"/>
      <c r="I20" s="122"/>
      <c r="J20" s="210" t="str">
        <f t="shared" si="0"/>
        <v/>
      </c>
      <c r="K20" s="124" t="str">
        <f t="shared" si="1"/>
        <v/>
      </c>
      <c r="L20" s="216"/>
      <c r="M20" s="210"/>
      <c r="N20" s="211" t="s">
        <v>123</v>
      </c>
      <c r="O20" s="212"/>
      <c r="P20" s="137"/>
      <c r="Q20" s="137"/>
      <c r="R20" s="137"/>
      <c r="S20" s="213" t="str">
        <f t="shared" si="2"/>
        <v/>
      </c>
      <c r="T20" s="217"/>
      <c r="U20" s="72"/>
    </row>
    <row r="21" spans="1:21" ht="61.5" customHeight="1" thickBot="1">
      <c r="A21" s="218">
        <v>278.60000000000002</v>
      </c>
      <c r="B21" s="145" t="s">
        <v>53</v>
      </c>
      <c r="C21" s="146" t="s">
        <v>92</v>
      </c>
      <c r="D21" s="146" t="s">
        <v>101</v>
      </c>
      <c r="E21" s="147" t="s">
        <v>124</v>
      </c>
      <c r="F21" s="148" t="s">
        <v>125</v>
      </c>
      <c r="G21" s="219"/>
      <c r="H21" s="220"/>
      <c r="I21" s="151"/>
      <c r="J21" s="152" t="str">
        <f t="shared" si="0"/>
        <v/>
      </c>
      <c r="K21" s="153" t="str">
        <f t="shared" si="1"/>
        <v/>
      </c>
      <c r="L21" s="221"/>
      <c r="M21" s="152"/>
      <c r="N21" s="181" t="s">
        <v>126</v>
      </c>
      <c r="O21" s="222"/>
      <c r="P21" s="152"/>
      <c r="Q21" s="152"/>
      <c r="R21" s="152"/>
      <c r="S21" s="223" t="str">
        <f t="shared" si="2"/>
        <v/>
      </c>
      <c r="T21" s="224"/>
      <c r="U21" s="72"/>
    </row>
    <row r="22" spans="1:21" ht="15.95" thickBot="1">
      <c r="A22" s="225"/>
      <c r="B22" s="225"/>
      <c r="C22" s="226"/>
      <c r="D22" s="226"/>
      <c r="E22" s="160"/>
      <c r="F22" s="227"/>
      <c r="G22" s="228"/>
      <c r="H22" s="227"/>
      <c r="I22" s="227"/>
      <c r="J22" s="227"/>
      <c r="K22" s="229"/>
      <c r="L22" s="227"/>
      <c r="M22" s="227"/>
      <c r="N22" s="228"/>
      <c r="O22" s="227"/>
      <c r="P22" s="230"/>
      <c r="Q22" s="230"/>
      <c r="R22" s="230"/>
      <c r="S22" s="231"/>
      <c r="T22" s="231"/>
      <c r="U22" s="72"/>
    </row>
    <row r="23" spans="1:21" s="14" customFormat="1" ht="25.5" thickBot="1">
      <c r="A23" s="73"/>
      <c r="B23" s="73"/>
      <c r="C23" s="73"/>
      <c r="D23" s="73"/>
      <c r="E23" s="73"/>
      <c r="F23" s="232" t="s">
        <v>95</v>
      </c>
      <c r="G23" s="233"/>
      <c r="H23" s="234" t="s">
        <v>32</v>
      </c>
      <c r="I23" s="235"/>
      <c r="J23" s="235"/>
      <c r="K23" s="235"/>
      <c r="L23" s="235"/>
      <c r="M23" s="235"/>
      <c r="N23" s="236"/>
      <c r="O23" s="237" t="s">
        <v>33</v>
      </c>
      <c r="P23" s="237"/>
      <c r="Q23" s="237"/>
      <c r="R23" s="238"/>
      <c r="S23" s="239"/>
      <c r="T23" s="106" t="s">
        <v>34</v>
      </c>
      <c r="U23" s="73"/>
    </row>
    <row r="24" spans="1:21" s="14" customFormat="1" ht="90.6" thickBot="1">
      <c r="A24" s="107" t="s">
        <v>35</v>
      </c>
      <c r="B24" s="108" t="s">
        <v>96</v>
      </c>
      <c r="C24" s="109" t="s">
        <v>37</v>
      </c>
      <c r="D24" s="109" t="s">
        <v>38</v>
      </c>
      <c r="E24" s="110" t="s">
        <v>39</v>
      </c>
      <c r="F24" s="108" t="s">
        <v>40</v>
      </c>
      <c r="G24" s="111" t="s">
        <v>41</v>
      </c>
      <c r="H24" s="107" t="s">
        <v>42</v>
      </c>
      <c r="I24" s="109" t="s">
        <v>43</v>
      </c>
      <c r="J24" s="109" t="s">
        <v>24</v>
      </c>
      <c r="K24" s="109" t="s">
        <v>44</v>
      </c>
      <c r="L24" s="109" t="s">
        <v>45</v>
      </c>
      <c r="M24" s="109" t="s">
        <v>46</v>
      </c>
      <c r="N24" s="111" t="s">
        <v>47</v>
      </c>
      <c r="O24" s="112" t="s">
        <v>48</v>
      </c>
      <c r="P24" s="113" t="s">
        <v>49</v>
      </c>
      <c r="Q24" s="113" t="s">
        <v>50</v>
      </c>
      <c r="R24" s="113" t="s">
        <v>51</v>
      </c>
      <c r="S24" s="114" t="s">
        <v>44</v>
      </c>
      <c r="T24" s="115" t="s">
        <v>52</v>
      </c>
      <c r="U24" s="73"/>
    </row>
    <row r="25" spans="1:21" ht="62.1">
      <c r="A25" s="208">
        <v>278.89999999999998</v>
      </c>
      <c r="B25" s="116" t="s">
        <v>53</v>
      </c>
      <c r="C25" s="117" t="s">
        <v>92</v>
      </c>
      <c r="D25" s="117" t="s">
        <v>101</v>
      </c>
      <c r="E25" s="118" t="s">
        <v>127</v>
      </c>
      <c r="F25" s="119" t="s">
        <v>128</v>
      </c>
      <c r="G25" s="120"/>
      <c r="H25" s="209"/>
      <c r="I25" s="122"/>
      <c r="J25" s="137" t="str">
        <f t="shared" ref="J25:J33" si="3">IF(I25="Not BIA Question","not BIA Question",IF(AND(H25="yes",I25="yes"),"Maintaining",IF(AND(H25="no",I25="no"),"Maintaining",IF(AND(H25="no",I25="yes"),"Taking Away",IF(AND(H25="yes",I25="no"),"Above and Beyond","")))))</f>
        <v/>
      </c>
      <c r="K25" s="138" t="str">
        <f t="shared" ref="K25:K33" si="4">IF(OR(H25="not sure",H25="not relevant"),0,IF(AND(C25="Percent Total Workers",H25="yes"),$D$50,IF(AND(C25="Percent Total Facilities",H25="yes"),$D$49,IF(AND(C25="Percent Total Workers",H25="no"),0,IF(AND(C25="Percent Total Facilities",H25="no"),0,IF(AND(C25="Percent Total Workers",H25="not relevant"),0,IF(AND(C25="Percent Total Facilities",H25="not relevant"),0,"")))))))</f>
        <v/>
      </c>
      <c r="L25" s="204"/>
      <c r="M25" s="210"/>
      <c r="N25" s="127" t="s">
        <v>129</v>
      </c>
      <c r="O25" s="240"/>
      <c r="P25" s="666"/>
      <c r="Q25" s="666"/>
      <c r="R25" s="666"/>
      <c r="S25" s="241" t="str">
        <f t="shared" ref="S25:S33" si="5">IF(I25="Not BIA Question","Not BIA Question",IF(AND(C25="Percent Total Workers",R25="yes"),$E$50,IF(AND(C25="Percent Total Workers",R25="no"),0,IF(AND(C25="Percent Total Facilities",R25="yes"),$E$49,IF(AND(C25="Percent Total Facilities",R25="no"),0,"")))))</f>
        <v/>
      </c>
      <c r="T25" s="207"/>
      <c r="U25" s="72"/>
    </row>
    <row r="26" spans="1:21" ht="62.25" customHeight="1">
      <c r="A26" s="208">
        <v>273.60000000000002</v>
      </c>
      <c r="B26" s="116" t="s">
        <v>53</v>
      </c>
      <c r="C26" s="117" t="s">
        <v>54</v>
      </c>
      <c r="D26" s="117" t="s">
        <v>97</v>
      </c>
      <c r="E26" s="118" t="s">
        <v>130</v>
      </c>
      <c r="F26" s="119" t="s">
        <v>131</v>
      </c>
      <c r="G26" s="120"/>
      <c r="H26" s="209"/>
      <c r="I26" s="122"/>
      <c r="J26" s="137" t="str">
        <f t="shared" si="3"/>
        <v/>
      </c>
      <c r="K26" s="138" t="str">
        <f t="shared" si="4"/>
        <v/>
      </c>
      <c r="L26" s="204"/>
      <c r="M26" s="210"/>
      <c r="N26" s="127" t="s">
        <v>132</v>
      </c>
      <c r="O26" s="240"/>
      <c r="P26" s="666"/>
      <c r="Q26" s="666"/>
      <c r="R26" s="666"/>
      <c r="S26" s="241" t="str">
        <f t="shared" si="5"/>
        <v/>
      </c>
      <c r="T26" s="207"/>
      <c r="U26" s="72"/>
    </row>
    <row r="27" spans="1:21" ht="59.25" customHeight="1">
      <c r="A27" s="201">
        <v>273.3</v>
      </c>
      <c r="B27" s="131" t="s">
        <v>53</v>
      </c>
      <c r="C27" s="132" t="s">
        <v>54</v>
      </c>
      <c r="D27" s="132" t="s">
        <v>97</v>
      </c>
      <c r="E27" s="118" t="s">
        <v>133</v>
      </c>
      <c r="F27" s="134" t="s">
        <v>134</v>
      </c>
      <c r="G27" s="135"/>
      <c r="H27" s="203"/>
      <c r="I27" s="123"/>
      <c r="J27" s="137" t="str">
        <f t="shared" si="3"/>
        <v/>
      </c>
      <c r="K27" s="138" t="str">
        <f t="shared" si="4"/>
        <v/>
      </c>
      <c r="L27" s="204"/>
      <c r="M27" s="137"/>
      <c r="N27" s="140" t="s">
        <v>135</v>
      </c>
      <c r="O27" s="240"/>
      <c r="P27" s="137"/>
      <c r="Q27" s="137"/>
      <c r="R27" s="137"/>
      <c r="S27" s="241" t="str">
        <f t="shared" si="5"/>
        <v/>
      </c>
      <c r="T27" s="207"/>
      <c r="U27" s="72"/>
    </row>
    <row r="28" spans="1:21" ht="42" customHeight="1">
      <c r="A28" s="201" t="s">
        <v>53</v>
      </c>
      <c r="B28" s="131" t="s">
        <v>53</v>
      </c>
      <c r="C28" s="132" t="s">
        <v>53</v>
      </c>
      <c r="D28" s="132" t="s">
        <v>111</v>
      </c>
      <c r="E28" s="118" t="s">
        <v>136</v>
      </c>
      <c r="F28" s="134" t="s">
        <v>137</v>
      </c>
      <c r="G28" s="202"/>
      <c r="H28" s="203"/>
      <c r="I28" s="123" t="s">
        <v>72</v>
      </c>
      <c r="J28" s="137" t="str">
        <f t="shared" si="3"/>
        <v>not BIA Question</v>
      </c>
      <c r="K28" s="138" t="str">
        <f t="shared" si="4"/>
        <v/>
      </c>
      <c r="L28" s="204"/>
      <c r="M28" s="137"/>
      <c r="N28" s="140" t="s">
        <v>138</v>
      </c>
      <c r="O28" s="240"/>
      <c r="P28" s="137"/>
      <c r="Q28" s="137"/>
      <c r="R28" s="137"/>
      <c r="S28" s="241" t="str">
        <f t="shared" si="5"/>
        <v>Not BIA Question</v>
      </c>
      <c r="T28" s="207"/>
      <c r="U28" s="72"/>
    </row>
    <row r="29" spans="1:21" ht="84.75" customHeight="1">
      <c r="A29" s="201">
        <v>278.39999999999998</v>
      </c>
      <c r="B29" s="131" t="s">
        <v>53</v>
      </c>
      <c r="C29" s="132" t="s">
        <v>92</v>
      </c>
      <c r="D29" s="132" t="s">
        <v>101</v>
      </c>
      <c r="E29" s="118" t="s">
        <v>139</v>
      </c>
      <c r="F29" s="134" t="s">
        <v>140</v>
      </c>
      <c r="G29" s="135"/>
      <c r="H29" s="203"/>
      <c r="I29" s="123"/>
      <c r="J29" s="137" t="str">
        <f t="shared" si="3"/>
        <v/>
      </c>
      <c r="K29" s="138" t="str">
        <f t="shared" si="4"/>
        <v/>
      </c>
      <c r="L29" s="204"/>
      <c r="M29" s="137"/>
      <c r="N29" s="140" t="s">
        <v>141</v>
      </c>
      <c r="O29" s="240"/>
      <c r="P29" s="137"/>
      <c r="Q29" s="137"/>
      <c r="R29" s="137"/>
      <c r="S29" s="241" t="str">
        <f t="shared" si="5"/>
        <v/>
      </c>
      <c r="T29" s="207"/>
      <c r="U29" s="72"/>
    </row>
    <row r="30" spans="1:21" ht="96.75" customHeight="1">
      <c r="A30" s="201">
        <v>278.5</v>
      </c>
      <c r="B30" s="131" t="s">
        <v>53</v>
      </c>
      <c r="C30" s="132" t="s">
        <v>92</v>
      </c>
      <c r="D30" s="132" t="s">
        <v>101</v>
      </c>
      <c r="E30" s="118" t="s">
        <v>142</v>
      </c>
      <c r="F30" s="134" t="s">
        <v>143</v>
      </c>
      <c r="G30" s="135"/>
      <c r="H30" s="203"/>
      <c r="I30" s="123"/>
      <c r="J30" s="137" t="str">
        <f t="shared" si="3"/>
        <v/>
      </c>
      <c r="K30" s="138" t="str">
        <f t="shared" si="4"/>
        <v/>
      </c>
      <c r="L30" s="204"/>
      <c r="M30" s="137"/>
      <c r="N30" s="140" t="s">
        <v>144</v>
      </c>
      <c r="O30" s="240"/>
      <c r="P30" s="137"/>
      <c r="Q30" s="137"/>
      <c r="R30" s="137"/>
      <c r="S30" s="241" t="str">
        <f t="shared" si="5"/>
        <v/>
      </c>
      <c r="T30" s="207"/>
      <c r="U30" s="72"/>
    </row>
    <row r="31" spans="1:21" ht="78" customHeight="1">
      <c r="A31" s="201">
        <v>273.5</v>
      </c>
      <c r="B31" s="131" t="s">
        <v>53</v>
      </c>
      <c r="C31" s="132" t="s">
        <v>54</v>
      </c>
      <c r="D31" s="132" t="s">
        <v>97</v>
      </c>
      <c r="E31" s="133" t="s">
        <v>145</v>
      </c>
      <c r="F31" s="134" t="s">
        <v>146</v>
      </c>
      <c r="G31" s="135"/>
      <c r="H31" s="203"/>
      <c r="I31" s="123"/>
      <c r="J31" s="137" t="str">
        <f t="shared" si="3"/>
        <v/>
      </c>
      <c r="K31" s="138" t="str">
        <f t="shared" si="4"/>
        <v/>
      </c>
      <c r="L31" s="204"/>
      <c r="M31" s="137"/>
      <c r="N31" s="140" t="s">
        <v>147</v>
      </c>
      <c r="O31" s="240"/>
      <c r="P31" s="137"/>
      <c r="Q31" s="137"/>
      <c r="R31" s="137"/>
      <c r="S31" s="241" t="str">
        <f t="shared" si="5"/>
        <v/>
      </c>
      <c r="T31" s="207"/>
      <c r="U31" s="72"/>
    </row>
    <row r="32" spans="1:21" ht="84.75" customHeight="1">
      <c r="A32" s="201">
        <v>278.7</v>
      </c>
      <c r="B32" s="131" t="s">
        <v>53</v>
      </c>
      <c r="C32" s="132" t="s">
        <v>92</v>
      </c>
      <c r="D32" s="132" t="s">
        <v>101</v>
      </c>
      <c r="E32" s="133" t="s">
        <v>148</v>
      </c>
      <c r="F32" s="134" t="s">
        <v>149</v>
      </c>
      <c r="G32" s="135"/>
      <c r="H32" s="203"/>
      <c r="I32" s="123"/>
      <c r="J32" s="137" t="str">
        <f t="shared" si="3"/>
        <v/>
      </c>
      <c r="K32" s="138" t="str">
        <f t="shared" si="4"/>
        <v/>
      </c>
      <c r="L32" s="204"/>
      <c r="M32" s="137"/>
      <c r="N32" s="140" t="s">
        <v>150</v>
      </c>
      <c r="O32" s="240"/>
      <c r="P32" s="137"/>
      <c r="Q32" s="137"/>
      <c r="R32" s="210"/>
      <c r="S32" s="129" t="str">
        <f t="shared" si="5"/>
        <v/>
      </c>
      <c r="T32" s="215"/>
      <c r="U32" s="72"/>
    </row>
    <row r="33" spans="1:21" ht="66.75" customHeight="1" thickBot="1">
      <c r="A33" s="218">
        <v>273.8</v>
      </c>
      <c r="B33" s="145" t="s">
        <v>53</v>
      </c>
      <c r="C33" s="146" t="s">
        <v>54</v>
      </c>
      <c r="D33" s="146" t="s">
        <v>97</v>
      </c>
      <c r="E33" s="147" t="s">
        <v>151</v>
      </c>
      <c r="F33" s="148" t="s">
        <v>152</v>
      </c>
      <c r="G33" s="242"/>
      <c r="H33" s="220"/>
      <c r="I33" s="151"/>
      <c r="J33" s="152" t="str">
        <f t="shared" si="3"/>
        <v/>
      </c>
      <c r="K33" s="153" t="str">
        <f t="shared" si="4"/>
        <v/>
      </c>
      <c r="L33" s="221"/>
      <c r="M33" s="152"/>
      <c r="N33" s="156" t="s">
        <v>153</v>
      </c>
      <c r="O33" s="222"/>
      <c r="P33" s="152"/>
      <c r="Q33" s="152"/>
      <c r="R33" s="152"/>
      <c r="S33" s="243" t="str">
        <f t="shared" si="5"/>
        <v/>
      </c>
      <c r="T33" s="244"/>
      <c r="U33" s="72"/>
    </row>
    <row r="34" spans="1:21">
      <c r="A34" s="72"/>
      <c r="B34" s="72"/>
      <c r="C34" s="72"/>
      <c r="D34" s="72"/>
      <c r="E34" s="72"/>
      <c r="F34" s="72"/>
      <c r="G34" s="72"/>
      <c r="H34" s="72"/>
      <c r="I34" s="72"/>
      <c r="J34" s="72"/>
      <c r="K34" s="72"/>
      <c r="L34" s="72"/>
      <c r="M34" s="72"/>
      <c r="N34" s="72"/>
      <c r="O34" s="72"/>
      <c r="P34" s="72"/>
      <c r="Q34" s="72"/>
      <c r="R34" s="72"/>
      <c r="S34" s="72"/>
      <c r="T34" s="72"/>
      <c r="U34" s="72"/>
    </row>
    <row r="35" spans="1:21">
      <c r="A35" s="72"/>
      <c r="B35" s="72"/>
      <c r="C35" s="72"/>
      <c r="D35" s="72"/>
      <c r="E35" s="72"/>
      <c r="F35" s="72"/>
      <c r="G35" s="72"/>
      <c r="H35" s="72"/>
      <c r="I35" s="72"/>
      <c r="J35" s="72"/>
      <c r="K35" s="72"/>
      <c r="L35" s="72"/>
      <c r="M35" s="72"/>
      <c r="N35" s="72"/>
      <c r="O35" s="72"/>
      <c r="P35" s="72"/>
      <c r="Q35" s="72"/>
      <c r="R35" s="72"/>
      <c r="S35" s="72"/>
      <c r="T35" s="72"/>
      <c r="U35" s="72"/>
    </row>
    <row r="36" spans="1:21" ht="25.5" hidden="1" thickBot="1">
      <c r="A36" s="72"/>
      <c r="B36" s="72"/>
      <c r="C36" s="710" t="s">
        <v>81</v>
      </c>
      <c r="D36" s="711"/>
      <c r="E36" s="711"/>
      <c r="F36" s="712"/>
      <c r="G36" s="72"/>
      <c r="H36" s="72"/>
      <c r="I36" s="72"/>
      <c r="J36" s="72"/>
      <c r="K36" s="72"/>
      <c r="L36" s="72"/>
      <c r="M36" s="72"/>
      <c r="N36" s="72"/>
      <c r="O36" s="72"/>
      <c r="P36" s="72"/>
      <c r="Q36" s="72"/>
      <c r="R36" s="72"/>
      <c r="S36" s="72"/>
      <c r="T36" s="72"/>
      <c r="U36" s="72"/>
    </row>
    <row r="37" spans="1:21" hidden="1">
      <c r="A37" s="72"/>
      <c r="B37" s="72"/>
      <c r="C37" s="72"/>
      <c r="D37" s="72"/>
      <c r="E37" s="72"/>
      <c r="F37" s="72"/>
      <c r="G37" s="72"/>
      <c r="H37" s="72"/>
      <c r="I37" s="72"/>
      <c r="J37" s="72"/>
      <c r="K37" s="72"/>
      <c r="L37" s="72"/>
      <c r="M37" s="72"/>
      <c r="N37" s="72"/>
      <c r="O37" s="72"/>
      <c r="P37" s="72"/>
      <c r="Q37" s="72"/>
      <c r="R37" s="72"/>
      <c r="S37" s="72"/>
      <c r="T37" s="72"/>
      <c r="U37" s="72"/>
    </row>
    <row r="38" spans="1:21" hidden="1">
      <c r="A38" s="72"/>
      <c r="B38" s="72"/>
      <c r="C38" s="184" t="s">
        <v>82</v>
      </c>
      <c r="D38" s="72"/>
      <c r="E38" s="72"/>
      <c r="F38" s="72"/>
      <c r="G38" s="72"/>
      <c r="H38" s="72"/>
      <c r="I38" s="72"/>
      <c r="J38" s="72"/>
      <c r="K38" s="72"/>
      <c r="L38" s="72"/>
      <c r="M38" s="72"/>
      <c r="N38" s="72"/>
      <c r="O38" s="72"/>
      <c r="P38" s="72"/>
      <c r="Q38" s="72"/>
      <c r="R38" s="72"/>
      <c r="S38" s="72"/>
      <c r="T38" s="72"/>
      <c r="U38" s="72"/>
    </row>
    <row r="39" spans="1:21" hidden="1">
      <c r="A39" s="72"/>
      <c r="B39" s="72"/>
      <c r="C39" s="72"/>
      <c r="D39" s="72"/>
      <c r="E39" s="72"/>
      <c r="F39" s="72"/>
      <c r="G39" s="72"/>
      <c r="H39" s="72"/>
      <c r="I39" s="72"/>
      <c r="J39" s="72"/>
      <c r="K39" s="72"/>
      <c r="L39" s="72"/>
      <c r="M39" s="72"/>
      <c r="N39" s="72"/>
      <c r="O39" s="72"/>
      <c r="P39" s="72"/>
      <c r="Q39" s="72"/>
      <c r="R39" s="72"/>
      <c r="S39" s="72"/>
      <c r="T39" s="72"/>
      <c r="U39" s="72"/>
    </row>
    <row r="40" spans="1:21" hidden="1">
      <c r="A40" s="72"/>
      <c r="B40" s="72"/>
      <c r="C40" s="184" t="s">
        <v>83</v>
      </c>
      <c r="D40" s="72"/>
      <c r="E40" s="72"/>
      <c r="F40" s="72"/>
      <c r="G40" s="72"/>
      <c r="H40" s="72"/>
      <c r="I40" s="72"/>
      <c r="J40" s="72"/>
      <c r="K40" s="72"/>
      <c r="L40" s="72"/>
      <c r="M40" s="72"/>
      <c r="N40" s="72"/>
      <c r="O40" s="72"/>
      <c r="P40" s="72"/>
      <c r="Q40" s="72"/>
      <c r="R40" s="72"/>
      <c r="S40" s="72"/>
      <c r="T40" s="72"/>
      <c r="U40" s="72"/>
    </row>
    <row r="41" spans="1:21" hidden="1">
      <c r="A41" s="72"/>
      <c r="B41" s="72"/>
      <c r="C41" s="72" t="s">
        <v>72</v>
      </c>
      <c r="D41" s="72"/>
      <c r="E41" s="72"/>
      <c r="F41" s="72"/>
      <c r="G41" s="72"/>
      <c r="H41" s="72"/>
      <c r="I41" s="72"/>
      <c r="J41" s="72"/>
      <c r="K41" s="72"/>
      <c r="L41" s="72"/>
      <c r="M41" s="72"/>
      <c r="N41" s="72"/>
      <c r="O41" s="72"/>
      <c r="P41" s="72"/>
      <c r="Q41" s="72"/>
      <c r="R41" s="72"/>
      <c r="S41" s="72"/>
      <c r="T41" s="72"/>
      <c r="U41" s="72"/>
    </row>
    <row r="42" spans="1:21" hidden="1">
      <c r="A42" s="72"/>
      <c r="B42" s="72"/>
      <c r="C42" s="72" t="s">
        <v>84</v>
      </c>
      <c r="D42" s="72"/>
      <c r="E42" s="72"/>
      <c r="F42" s="72"/>
      <c r="G42" s="72"/>
      <c r="H42" s="72"/>
      <c r="I42" s="72"/>
      <c r="J42" s="72"/>
      <c r="K42" s="72"/>
      <c r="L42" s="72"/>
      <c r="M42" s="72"/>
      <c r="N42" s="72"/>
      <c r="O42" s="72"/>
      <c r="P42" s="72"/>
      <c r="Q42" s="72"/>
      <c r="R42" s="72"/>
      <c r="S42" s="72"/>
      <c r="T42" s="72"/>
      <c r="U42" s="72"/>
    </row>
    <row r="43" spans="1:21" hidden="1">
      <c r="A43" s="72"/>
      <c r="B43" s="72"/>
      <c r="C43" s="72" t="s">
        <v>85</v>
      </c>
      <c r="D43" s="72"/>
      <c r="E43" s="72"/>
      <c r="F43" s="72"/>
      <c r="G43" s="72"/>
      <c r="H43" s="72"/>
      <c r="I43" s="72"/>
      <c r="J43" s="72"/>
      <c r="K43" s="72"/>
      <c r="L43" s="72"/>
      <c r="M43" s="72"/>
      <c r="N43" s="72"/>
      <c r="O43" s="72"/>
      <c r="P43" s="72"/>
      <c r="Q43" s="72"/>
      <c r="R43" s="72"/>
      <c r="S43" s="72"/>
      <c r="T43" s="72"/>
      <c r="U43" s="72"/>
    </row>
    <row r="44" spans="1:21" hidden="1">
      <c r="A44" s="72"/>
      <c r="B44" s="72"/>
      <c r="C44" s="72" t="s">
        <v>86</v>
      </c>
      <c r="D44" s="72"/>
      <c r="E44" s="72"/>
      <c r="F44" s="72"/>
      <c r="G44" s="72"/>
      <c r="H44" s="72"/>
      <c r="I44" s="72"/>
      <c r="J44" s="72"/>
      <c r="K44" s="72"/>
      <c r="L44" s="72"/>
      <c r="M44" s="72"/>
      <c r="N44" s="72"/>
      <c r="O44" s="72"/>
      <c r="P44" s="72"/>
      <c r="Q44" s="72"/>
      <c r="R44" s="72"/>
      <c r="S44" s="72"/>
      <c r="T44" s="72"/>
      <c r="U44" s="72"/>
    </row>
    <row r="45" spans="1:21" hidden="1">
      <c r="A45" s="72"/>
      <c r="B45" s="72"/>
      <c r="C45" s="72" t="s">
        <v>87</v>
      </c>
      <c r="D45" s="72"/>
      <c r="E45" s="72"/>
      <c r="F45" s="72"/>
      <c r="G45" s="72"/>
      <c r="H45" s="72"/>
      <c r="I45" s="72"/>
      <c r="J45" s="72"/>
      <c r="K45" s="72"/>
      <c r="L45" s="72"/>
      <c r="M45" s="72"/>
      <c r="N45" s="72"/>
      <c r="O45" s="72"/>
      <c r="P45" s="72"/>
      <c r="Q45" s="72"/>
      <c r="R45" s="72"/>
      <c r="S45" s="72"/>
      <c r="T45" s="72"/>
      <c r="U45" s="72"/>
    </row>
    <row r="46" spans="1:21" hidden="1">
      <c r="A46" s="72"/>
      <c r="B46" s="72"/>
      <c r="C46" s="72" t="s">
        <v>88</v>
      </c>
      <c r="D46" s="72"/>
      <c r="E46" s="72"/>
      <c r="F46" s="72"/>
      <c r="G46" s="72"/>
      <c r="H46" s="72"/>
      <c r="I46" s="72"/>
      <c r="J46" s="72"/>
      <c r="K46" s="72"/>
      <c r="L46" s="72"/>
      <c r="M46" s="72"/>
      <c r="N46" s="72"/>
      <c r="O46" s="72"/>
      <c r="P46" s="72"/>
      <c r="Q46" s="72"/>
      <c r="R46" s="72"/>
      <c r="S46" s="72"/>
      <c r="T46" s="72"/>
      <c r="U46" s="72"/>
    </row>
    <row r="47" spans="1:21" hidden="1">
      <c r="A47" s="72"/>
      <c r="B47" s="72"/>
      <c r="C47" s="72"/>
      <c r="D47" s="72"/>
      <c r="E47" s="72"/>
      <c r="F47" s="72"/>
      <c r="G47" s="72"/>
      <c r="H47" s="72"/>
      <c r="I47" s="72"/>
      <c r="J47" s="72"/>
      <c r="K47" s="72"/>
      <c r="L47" s="72"/>
      <c r="M47" s="72"/>
      <c r="N47" s="72"/>
      <c r="O47" s="72"/>
      <c r="P47" s="72"/>
      <c r="Q47" s="72"/>
      <c r="R47" s="72"/>
      <c r="S47" s="72"/>
      <c r="T47" s="72"/>
      <c r="U47" s="72"/>
    </row>
    <row r="48" spans="1:21" ht="46.5" hidden="1">
      <c r="A48" s="72"/>
      <c r="B48" s="72"/>
      <c r="C48" s="185" t="s">
        <v>154</v>
      </c>
      <c r="D48" s="186" t="s">
        <v>90</v>
      </c>
      <c r="E48" s="186" t="s">
        <v>91</v>
      </c>
      <c r="F48" s="72"/>
      <c r="G48" s="72"/>
      <c r="H48" s="72"/>
      <c r="I48" s="72"/>
      <c r="J48" s="72"/>
      <c r="K48" s="72"/>
      <c r="L48" s="72"/>
      <c r="M48" s="72"/>
      <c r="N48" s="72"/>
      <c r="O48" s="72"/>
      <c r="P48" s="72"/>
      <c r="Q48" s="72"/>
      <c r="R48" s="72"/>
      <c r="S48" s="72"/>
      <c r="T48" s="72"/>
      <c r="U48" s="72"/>
    </row>
    <row r="49" spans="1:21" hidden="1">
      <c r="A49" s="72"/>
      <c r="B49" s="72"/>
      <c r="C49" s="187" t="s">
        <v>92</v>
      </c>
      <c r="D49" s="188">
        <f>Introduction!C31</f>
        <v>0</v>
      </c>
      <c r="E49" s="188">
        <f>Introduction!C32</f>
        <v>0</v>
      </c>
      <c r="F49" s="72"/>
      <c r="G49" s="72"/>
      <c r="H49" s="72"/>
      <c r="I49" s="72"/>
      <c r="J49" s="72"/>
      <c r="K49" s="72"/>
      <c r="L49" s="72"/>
      <c r="M49" s="72"/>
      <c r="N49" s="72"/>
      <c r="O49" s="72"/>
      <c r="P49" s="72"/>
      <c r="Q49" s="72"/>
      <c r="R49" s="72"/>
      <c r="S49" s="72"/>
      <c r="T49" s="72"/>
      <c r="U49" s="72"/>
    </row>
    <row r="50" spans="1:21" hidden="1">
      <c r="A50" s="72"/>
      <c r="B50" s="72"/>
      <c r="C50" s="187" t="s">
        <v>54</v>
      </c>
      <c r="D50" s="189">
        <f>Introduction!C29</f>
        <v>0</v>
      </c>
      <c r="E50" s="189">
        <f>Introduction!C30</f>
        <v>0</v>
      </c>
      <c r="F50" s="72"/>
      <c r="G50" s="72"/>
      <c r="H50" s="72"/>
      <c r="I50" s="72"/>
      <c r="J50" s="72"/>
      <c r="K50" s="72"/>
      <c r="L50" s="72"/>
      <c r="M50" s="72"/>
      <c r="N50" s="72"/>
      <c r="O50" s="72"/>
      <c r="P50" s="72"/>
      <c r="Q50" s="72"/>
      <c r="R50" s="72"/>
      <c r="S50" s="72"/>
      <c r="T50" s="72"/>
      <c r="U50" s="72"/>
    </row>
    <row r="51" spans="1:21" hidden="1">
      <c r="A51" s="72"/>
      <c r="B51" s="72"/>
      <c r="C51" s="72" t="s">
        <v>53</v>
      </c>
      <c r="D51" s="72"/>
      <c r="E51" s="72"/>
      <c r="F51" s="72"/>
      <c r="G51" s="72"/>
      <c r="H51" s="72"/>
      <c r="I51" s="72"/>
      <c r="J51" s="72"/>
      <c r="K51" s="72"/>
      <c r="L51" s="72"/>
      <c r="M51" s="72"/>
      <c r="N51" s="72"/>
      <c r="O51" s="72"/>
      <c r="P51" s="72"/>
      <c r="Q51" s="72"/>
      <c r="R51" s="72"/>
      <c r="S51" s="72"/>
      <c r="T51" s="72"/>
      <c r="U51" s="72"/>
    </row>
    <row r="52" spans="1:21">
      <c r="A52" s="72"/>
      <c r="B52" s="72"/>
      <c r="C52" s="72"/>
      <c r="D52" s="72"/>
      <c r="E52" s="72"/>
      <c r="F52" s="72"/>
      <c r="G52" s="72"/>
      <c r="H52" s="72"/>
      <c r="I52" s="72"/>
      <c r="J52" s="72"/>
      <c r="K52" s="72"/>
      <c r="L52" s="72"/>
      <c r="M52" s="72"/>
      <c r="N52" s="72"/>
      <c r="O52" s="72"/>
      <c r="P52" s="72"/>
      <c r="Q52" s="72"/>
      <c r="R52" s="72"/>
      <c r="S52" s="72"/>
      <c r="T52" s="72"/>
      <c r="U52" s="72"/>
    </row>
    <row r="53" spans="1:21">
      <c r="A53" s="72"/>
      <c r="B53" s="72"/>
      <c r="C53" s="72"/>
      <c r="D53" s="72"/>
      <c r="E53" s="72"/>
      <c r="F53" s="72"/>
      <c r="G53" s="72"/>
      <c r="H53" s="72"/>
      <c r="I53" s="72"/>
      <c r="J53" s="72"/>
      <c r="K53" s="72"/>
      <c r="L53" s="72"/>
      <c r="M53" s="72"/>
      <c r="N53" s="72"/>
      <c r="O53" s="72"/>
      <c r="P53" s="72"/>
      <c r="Q53" s="72"/>
      <c r="R53" s="72"/>
      <c r="S53" s="72"/>
      <c r="T53" s="72"/>
      <c r="U53" s="72"/>
    </row>
    <row r="54" spans="1:21">
      <c r="A54" s="72"/>
      <c r="B54" s="72"/>
      <c r="C54" s="72"/>
      <c r="D54" s="72" t="s">
        <v>93</v>
      </c>
      <c r="E54" s="72"/>
      <c r="F54" s="72"/>
      <c r="G54" s="72"/>
      <c r="H54" s="72"/>
      <c r="I54" s="72"/>
      <c r="J54" s="72"/>
      <c r="K54" s="72"/>
      <c r="L54" s="72"/>
      <c r="M54" s="72"/>
      <c r="N54" s="72"/>
      <c r="O54" s="72"/>
      <c r="P54" s="72"/>
      <c r="Q54" s="72"/>
      <c r="R54" s="72"/>
      <c r="S54" s="72"/>
      <c r="T54" s="72"/>
      <c r="U54" s="72"/>
    </row>
    <row r="55" spans="1:21">
      <c r="A55" s="72"/>
      <c r="B55" s="72"/>
      <c r="C55" s="72"/>
      <c r="D55" s="72"/>
      <c r="E55" s="72"/>
      <c r="F55" s="72"/>
      <c r="G55" s="72"/>
      <c r="H55" s="72"/>
      <c r="I55" s="72"/>
      <c r="J55" s="72"/>
      <c r="K55" s="72"/>
      <c r="L55" s="72"/>
      <c r="M55" s="72"/>
      <c r="N55" s="72"/>
      <c r="O55" s="72"/>
      <c r="P55" s="72"/>
      <c r="Q55" s="72"/>
      <c r="R55" s="72"/>
      <c r="S55" s="72"/>
      <c r="T55" s="72"/>
      <c r="U55" s="72"/>
    </row>
    <row r="56" spans="1:21">
      <c r="A56" s="72"/>
      <c r="B56" s="72"/>
      <c r="C56" s="72"/>
      <c r="D56" s="72"/>
      <c r="E56" s="72"/>
      <c r="F56" s="72"/>
      <c r="G56" s="72"/>
      <c r="H56" s="72"/>
      <c r="I56" s="72"/>
      <c r="J56" s="72"/>
      <c r="K56" s="72"/>
      <c r="L56" s="72"/>
      <c r="M56" s="72"/>
      <c r="N56" s="72"/>
      <c r="O56" s="72"/>
      <c r="P56" s="72"/>
      <c r="Q56" s="72"/>
      <c r="R56" s="72"/>
      <c r="S56" s="72"/>
      <c r="T56" s="72"/>
      <c r="U56" s="72"/>
    </row>
    <row r="57" spans="1:21">
      <c r="A57" s="72"/>
      <c r="B57" s="72"/>
      <c r="C57" s="72"/>
      <c r="D57" s="72"/>
      <c r="E57" s="72"/>
      <c r="F57" s="72"/>
      <c r="G57" s="72"/>
      <c r="H57" s="72"/>
      <c r="I57" s="72"/>
      <c r="J57" s="72"/>
      <c r="K57" s="72"/>
      <c r="L57" s="72"/>
      <c r="M57" s="72"/>
      <c r="N57" s="72"/>
      <c r="O57" s="72"/>
      <c r="P57" s="72"/>
      <c r="Q57" s="72"/>
      <c r="R57" s="72"/>
      <c r="S57" s="72"/>
      <c r="T57" s="72"/>
      <c r="U57" s="72"/>
    </row>
    <row r="58" spans="1:21">
      <c r="A58" s="72"/>
      <c r="B58" s="72"/>
      <c r="C58" s="72"/>
      <c r="D58" s="72"/>
      <c r="E58" s="72"/>
      <c r="F58" s="72"/>
      <c r="G58" s="72"/>
      <c r="H58" s="72"/>
      <c r="I58" s="72"/>
      <c r="J58" s="72"/>
      <c r="K58" s="72"/>
      <c r="L58" s="72"/>
      <c r="M58" s="72"/>
      <c r="N58" s="72"/>
      <c r="O58" s="72"/>
      <c r="P58" s="72"/>
      <c r="Q58" s="72"/>
      <c r="R58" s="72"/>
      <c r="S58" s="72"/>
      <c r="T58" s="72"/>
      <c r="U58" s="72"/>
    </row>
    <row r="59" spans="1:21">
      <c r="A59" s="72"/>
      <c r="B59" s="72"/>
      <c r="C59" s="72"/>
      <c r="D59" s="72"/>
      <c r="E59" s="72"/>
      <c r="F59" s="72"/>
      <c r="G59" s="72"/>
      <c r="H59" s="72"/>
      <c r="I59" s="72"/>
      <c r="J59" s="72"/>
      <c r="K59" s="72"/>
      <c r="L59" s="72"/>
      <c r="M59" s="72"/>
      <c r="N59" s="72"/>
      <c r="O59" s="72"/>
      <c r="P59" s="72"/>
      <c r="Q59" s="72"/>
      <c r="R59" s="72"/>
      <c r="S59" s="72"/>
      <c r="T59" s="72"/>
      <c r="U59" s="72"/>
    </row>
    <row r="60" spans="1:21">
      <c r="A60" s="72"/>
      <c r="B60" s="72"/>
      <c r="C60" s="72"/>
      <c r="D60" s="72"/>
      <c r="E60" s="72"/>
      <c r="F60" s="72"/>
      <c r="G60" s="72"/>
      <c r="H60" s="72"/>
      <c r="I60" s="72"/>
      <c r="J60" s="72"/>
      <c r="K60" s="72"/>
      <c r="L60" s="72"/>
      <c r="M60" s="72"/>
      <c r="N60" s="72"/>
      <c r="O60" s="72"/>
      <c r="P60" s="72"/>
      <c r="Q60" s="72"/>
      <c r="R60" s="72"/>
      <c r="S60" s="72"/>
      <c r="T60" s="72"/>
      <c r="U60" s="72"/>
    </row>
    <row r="61" spans="1:21">
      <c r="A61" s="72"/>
      <c r="B61" s="72"/>
      <c r="C61" s="72"/>
      <c r="D61" s="72"/>
      <c r="E61" s="72"/>
      <c r="F61" s="72"/>
      <c r="G61" s="72"/>
      <c r="H61" s="72"/>
      <c r="I61" s="72"/>
      <c r="J61" s="72"/>
      <c r="K61" s="72"/>
      <c r="L61" s="72"/>
      <c r="M61" s="72"/>
      <c r="N61" s="72"/>
      <c r="O61" s="72"/>
      <c r="P61" s="72"/>
      <c r="Q61" s="72"/>
      <c r="R61" s="72"/>
      <c r="S61" s="72"/>
      <c r="T61" s="72"/>
      <c r="U61" s="72"/>
    </row>
    <row r="62" spans="1:21">
      <c r="A62" s="72"/>
      <c r="B62" s="72"/>
      <c r="C62" s="72"/>
      <c r="D62" s="72"/>
      <c r="E62" s="72"/>
      <c r="F62" s="72"/>
      <c r="G62" s="72"/>
      <c r="H62" s="72"/>
      <c r="I62" s="72"/>
      <c r="J62" s="72"/>
      <c r="K62" s="72"/>
      <c r="L62" s="72"/>
      <c r="M62" s="72"/>
      <c r="N62" s="72"/>
      <c r="O62" s="72"/>
      <c r="P62" s="72"/>
      <c r="Q62" s="72"/>
      <c r="R62" s="72"/>
      <c r="S62" s="72"/>
      <c r="T62" s="72"/>
      <c r="U62" s="72"/>
    </row>
    <row r="63" spans="1:21">
      <c r="A63" s="72"/>
      <c r="B63" s="72"/>
      <c r="C63" s="72"/>
      <c r="D63" s="72"/>
      <c r="E63" s="72"/>
      <c r="F63" s="72"/>
      <c r="G63" s="72"/>
      <c r="H63" s="72"/>
      <c r="I63" s="72"/>
      <c r="J63" s="72"/>
      <c r="K63" s="72"/>
      <c r="L63" s="72"/>
      <c r="M63" s="72"/>
      <c r="N63" s="72"/>
      <c r="O63" s="72"/>
      <c r="P63" s="72"/>
      <c r="Q63" s="72"/>
      <c r="R63" s="72"/>
      <c r="S63" s="72"/>
      <c r="T63" s="72"/>
      <c r="U63" s="72"/>
    </row>
    <row r="64" spans="1:21">
      <c r="A64" s="72"/>
      <c r="B64" s="72"/>
      <c r="C64" s="72"/>
      <c r="D64" s="72"/>
      <c r="E64" s="72"/>
      <c r="F64" s="72"/>
      <c r="G64" s="72"/>
      <c r="H64" s="72"/>
      <c r="I64" s="72"/>
      <c r="J64" s="72"/>
      <c r="K64" s="72"/>
      <c r="L64" s="72"/>
      <c r="M64" s="72"/>
      <c r="N64" s="72"/>
      <c r="O64" s="72"/>
      <c r="P64" s="72"/>
      <c r="Q64" s="72"/>
      <c r="R64" s="72"/>
      <c r="S64" s="72"/>
      <c r="T64" s="72"/>
      <c r="U64" s="72"/>
    </row>
  </sheetData>
  <mergeCells count="4">
    <mergeCell ref="F4:J4"/>
    <mergeCell ref="A4:D4"/>
    <mergeCell ref="A1:D1"/>
    <mergeCell ref="C36:F36"/>
  </mergeCells>
  <phoneticPr fontId="13" type="noConversion"/>
  <conditionalFormatting sqref="J13:J16 J19:J21">
    <cfRule type="containsText" dxfId="725" priority="152" operator="containsText" text="Maintaining">
      <formula>NOT(ISERROR(SEARCH("Maintaining",J13)))</formula>
    </cfRule>
    <cfRule type="containsText" dxfId="724" priority="153" operator="containsText" text="Above and Beyond">
      <formula>NOT(ISERROR(SEARCH("Above and Beyond",J13)))</formula>
    </cfRule>
    <cfRule type="containsText" dxfId="723" priority="154" operator="containsText" text="Taking Away">
      <formula>NOT(ISERROR(SEARCH("Taking Away",J13)))</formula>
    </cfRule>
  </conditionalFormatting>
  <conditionalFormatting sqref="M26:M32 M13:M21">
    <cfRule type="expression" dxfId="722" priority="156">
      <formula>$H13="yes"</formula>
    </cfRule>
  </conditionalFormatting>
  <conditionalFormatting sqref="H26:H32 H13:H21">
    <cfRule type="containsBlanks" dxfId="721" priority="155" stopIfTrue="1">
      <formula>LEN(TRIM(H13))=0</formula>
    </cfRule>
  </conditionalFormatting>
  <conditionalFormatting sqref="H26:H32 M26:M32 H13:H21 M13:M21">
    <cfRule type="notContainsBlanks" dxfId="720" priority="146">
      <formula>LEN(TRIM(H13))&gt;0</formula>
    </cfRule>
  </conditionalFormatting>
  <conditionalFormatting sqref="M26:M32 M13:M21">
    <cfRule type="expression" dxfId="719" priority="148">
      <formula>$H13&lt;&gt;"yes"</formula>
    </cfRule>
  </conditionalFormatting>
  <conditionalFormatting sqref="R26:R32 R13:R21">
    <cfRule type="expression" dxfId="718" priority="145">
      <formula>$O13="yes"</formula>
    </cfRule>
  </conditionalFormatting>
  <conditionalFormatting sqref="J29:J32 J13:J16 J19:J21">
    <cfRule type="containsBlanks" dxfId="717" priority="144">
      <formula>LEN(TRIM(J13))=0</formula>
    </cfRule>
  </conditionalFormatting>
  <conditionalFormatting sqref="P26:R32 P13:R21">
    <cfRule type="expression" dxfId="716" priority="158">
      <formula>$O13&lt;&gt;"yes"</formula>
    </cfRule>
  </conditionalFormatting>
  <conditionalFormatting sqref="Q26:R32 Q13:R21">
    <cfRule type="expression" dxfId="715" priority="142" stopIfTrue="1">
      <formula>$O13="yes"</formula>
    </cfRule>
    <cfRule type="notContainsBlanks" dxfId="714" priority="157" stopIfTrue="1">
      <formula>LEN(TRIM(Q13))&gt;0</formula>
    </cfRule>
  </conditionalFormatting>
  <conditionalFormatting sqref="P26:R32 P13:R21">
    <cfRule type="notContainsBlanks" dxfId="713" priority="141" stopIfTrue="1">
      <formula>LEN(TRIM(P13))&gt;0</formula>
    </cfRule>
    <cfRule type="expression" dxfId="712" priority="143">
      <formula>$O13="yes"</formula>
    </cfRule>
  </conditionalFormatting>
  <conditionalFormatting sqref="R33">
    <cfRule type="expression" dxfId="711" priority="120">
      <formula>$O33="yes"</formula>
    </cfRule>
  </conditionalFormatting>
  <conditionalFormatting sqref="R33">
    <cfRule type="expression" dxfId="710" priority="121">
      <formula>$O33&lt;&gt;"yes"</formula>
    </cfRule>
  </conditionalFormatting>
  <conditionalFormatting sqref="R33">
    <cfRule type="expression" dxfId="709" priority="118" stopIfTrue="1">
      <formula>$O33="yes"</formula>
    </cfRule>
    <cfRule type="notContainsBlanks" dxfId="708" priority="119" stopIfTrue="1">
      <formula>LEN(TRIM(R33))&gt;0</formula>
    </cfRule>
  </conditionalFormatting>
  <conditionalFormatting sqref="R33">
    <cfRule type="notContainsBlanks" dxfId="707" priority="116" stopIfTrue="1">
      <formula>LEN(TRIM(R33))&gt;0</formula>
    </cfRule>
    <cfRule type="expression" dxfId="706" priority="117">
      <formula>$O33="yes"</formula>
    </cfRule>
  </conditionalFormatting>
  <conditionalFormatting sqref="P33:Q33">
    <cfRule type="expression" dxfId="705" priority="115">
      <formula>$O33&lt;&gt;"yes"</formula>
    </cfRule>
  </conditionalFormatting>
  <conditionalFormatting sqref="Q33">
    <cfRule type="expression" dxfId="704" priority="112" stopIfTrue="1">
      <formula>$O33="yes"</formula>
    </cfRule>
    <cfRule type="notContainsBlanks" dxfId="703" priority="114" stopIfTrue="1">
      <formula>LEN(TRIM(Q33))&gt;0</formula>
    </cfRule>
  </conditionalFormatting>
  <conditionalFormatting sqref="P33">
    <cfRule type="notContainsBlanks" dxfId="702" priority="111" stopIfTrue="1">
      <formula>LEN(TRIM(P33))&gt;0</formula>
    </cfRule>
    <cfRule type="expression" dxfId="701" priority="113">
      <formula>$O33="yes"</formula>
    </cfRule>
  </conditionalFormatting>
  <conditionalFormatting sqref="Q33">
    <cfRule type="notContainsBlanks" dxfId="700" priority="109" stopIfTrue="1">
      <formula>LEN(TRIM(Q33))&gt;0</formula>
    </cfRule>
    <cfRule type="expression" dxfId="699" priority="110">
      <formula>$O33="yes"</formula>
    </cfRule>
  </conditionalFormatting>
  <conditionalFormatting sqref="H33">
    <cfRule type="containsBlanks" dxfId="698" priority="108" stopIfTrue="1">
      <formula>LEN(TRIM(H33))=0</formula>
    </cfRule>
  </conditionalFormatting>
  <conditionalFormatting sqref="H33">
    <cfRule type="notContainsBlanks" dxfId="697" priority="107">
      <formula>LEN(TRIM(H33))&gt;0</formula>
    </cfRule>
  </conditionalFormatting>
  <conditionalFormatting sqref="M33">
    <cfRule type="expression" dxfId="696" priority="106">
      <formula>$H33="yes"</formula>
    </cfRule>
  </conditionalFormatting>
  <conditionalFormatting sqref="M33">
    <cfRule type="notContainsBlanks" dxfId="695" priority="104">
      <formula>LEN(TRIM(M33))&gt;0</formula>
    </cfRule>
  </conditionalFormatting>
  <conditionalFormatting sqref="M33">
    <cfRule type="expression" dxfId="694" priority="105">
      <formula>$H33&lt;&gt;"yes"</formula>
    </cfRule>
  </conditionalFormatting>
  <conditionalFormatting sqref="J29:J32 J13:J16 J19:J21">
    <cfRule type="containsText" dxfId="693" priority="96" operator="containsText" text="not BIA question">
      <formula>NOT(ISERROR(SEARCH("not BIA question",J13)))</formula>
    </cfRule>
  </conditionalFormatting>
  <conditionalFormatting sqref="J18:J19">
    <cfRule type="containsText" dxfId="692" priority="83" operator="containsText" text="Maintaining">
      <formula>NOT(ISERROR(SEARCH("Maintaining",J18)))</formula>
    </cfRule>
    <cfRule type="containsText" dxfId="691" priority="84" operator="containsText" text="Above and Beyond">
      <formula>NOT(ISERROR(SEARCH("Above and Beyond",J18)))</formula>
    </cfRule>
    <cfRule type="containsText" dxfId="690" priority="85" operator="containsText" text="Taking Away">
      <formula>NOT(ISERROR(SEARCH("Taking Away",J18)))</formula>
    </cfRule>
  </conditionalFormatting>
  <conditionalFormatting sqref="J17">
    <cfRule type="containsText" dxfId="689" priority="80" operator="containsText" text="Maintaining">
      <formula>NOT(ISERROR(SEARCH("Maintaining",J17)))</formula>
    </cfRule>
    <cfRule type="containsText" dxfId="688" priority="81" operator="containsText" text="Above and Beyond">
      <formula>NOT(ISERROR(SEARCH("Above and Beyond",J17)))</formula>
    </cfRule>
    <cfRule type="containsText" dxfId="687" priority="82" operator="containsText" text="Taking Away">
      <formula>NOT(ISERROR(SEARCH("Taking Away",J17)))</formula>
    </cfRule>
  </conditionalFormatting>
  <conditionalFormatting sqref="J17:J19">
    <cfRule type="containsBlanks" dxfId="686" priority="79">
      <formula>LEN(TRIM(J17))=0</formula>
    </cfRule>
  </conditionalFormatting>
  <conditionalFormatting sqref="J17:J19">
    <cfRule type="containsText" dxfId="685" priority="78" operator="containsText" text="not BIA question">
      <formula>NOT(ISERROR(SEARCH("not BIA question",J17)))</formula>
    </cfRule>
  </conditionalFormatting>
  <conditionalFormatting sqref="J14">
    <cfRule type="containsText" dxfId="684" priority="75" operator="containsText" text="Maintaining">
      <formula>NOT(ISERROR(SEARCH("Maintaining",J14)))</formula>
    </cfRule>
    <cfRule type="containsText" dxfId="683" priority="76" operator="containsText" text="Above and Beyond">
      <formula>NOT(ISERROR(SEARCH("Above and Beyond",J14)))</formula>
    </cfRule>
    <cfRule type="containsText" dxfId="682" priority="77" operator="containsText" text="Taking Away">
      <formula>NOT(ISERROR(SEARCH("Taking Away",J14)))</formula>
    </cfRule>
  </conditionalFormatting>
  <conditionalFormatting sqref="J28">
    <cfRule type="containsText" dxfId="681" priority="67" operator="containsText" text="Maintaining">
      <formula>NOT(ISERROR(SEARCH("Maintaining",J28)))</formula>
    </cfRule>
    <cfRule type="containsText" dxfId="680" priority="68" operator="containsText" text="Above and Beyond">
      <formula>NOT(ISERROR(SEARCH("Above and Beyond",J28)))</formula>
    </cfRule>
    <cfRule type="containsText" dxfId="679" priority="69" operator="containsText" text="Taking Away">
      <formula>NOT(ISERROR(SEARCH("Taking Away",J28)))</formula>
    </cfRule>
  </conditionalFormatting>
  <conditionalFormatting sqref="J25:J27">
    <cfRule type="containsText" dxfId="678" priority="64" operator="containsText" text="Maintaining">
      <formula>NOT(ISERROR(SEARCH("Maintaining",J25)))</formula>
    </cfRule>
    <cfRule type="containsText" dxfId="677" priority="65" operator="containsText" text="Above and Beyond">
      <formula>NOT(ISERROR(SEARCH("Above and Beyond",J25)))</formula>
    </cfRule>
    <cfRule type="containsText" dxfId="676" priority="66" operator="containsText" text="Taking Away">
      <formula>NOT(ISERROR(SEARCH("Taking Away",J25)))</formula>
    </cfRule>
  </conditionalFormatting>
  <conditionalFormatting sqref="J25:J28">
    <cfRule type="containsBlanks" dxfId="675" priority="63">
      <formula>LEN(TRIM(J25))=0</formula>
    </cfRule>
  </conditionalFormatting>
  <conditionalFormatting sqref="J25:J28">
    <cfRule type="containsText" dxfId="674" priority="62" operator="containsText" text="not BIA question">
      <formula>NOT(ISERROR(SEARCH("not BIA question",J25)))</formula>
    </cfRule>
  </conditionalFormatting>
  <conditionalFormatting sqref="J29">
    <cfRule type="containsText" dxfId="673" priority="59" operator="containsText" text="Maintaining">
      <formula>NOT(ISERROR(SEARCH("Maintaining",J29)))</formula>
    </cfRule>
    <cfRule type="containsText" dxfId="672" priority="60" operator="containsText" text="Above and Beyond">
      <formula>NOT(ISERROR(SEARCH("Above and Beyond",J29)))</formula>
    </cfRule>
    <cfRule type="containsText" dxfId="671" priority="61" operator="containsText" text="Taking Away">
      <formula>NOT(ISERROR(SEARCH("Taking Away",J29)))</formula>
    </cfRule>
  </conditionalFormatting>
  <conditionalFormatting sqref="J19">
    <cfRule type="containsText" dxfId="670" priority="56" operator="containsText" text="Maintaining">
      <formula>NOT(ISERROR(SEARCH("Maintaining",J19)))</formula>
    </cfRule>
    <cfRule type="containsText" dxfId="669" priority="57" operator="containsText" text="Above and Beyond">
      <formula>NOT(ISERROR(SEARCH("Above and Beyond",J19)))</formula>
    </cfRule>
    <cfRule type="containsText" dxfId="668" priority="58" operator="containsText" text="Taking Away">
      <formula>NOT(ISERROR(SEARCH("Taking Away",J19)))</formula>
    </cfRule>
  </conditionalFormatting>
  <conditionalFormatting sqref="J30">
    <cfRule type="containsText" dxfId="667" priority="53" operator="containsText" text="Maintaining">
      <formula>NOT(ISERROR(SEARCH("Maintaining",J30)))</formula>
    </cfRule>
    <cfRule type="containsText" dxfId="666" priority="54" operator="containsText" text="Above and Beyond">
      <formula>NOT(ISERROR(SEARCH("Above and Beyond",J30)))</formula>
    </cfRule>
    <cfRule type="containsText" dxfId="665" priority="55" operator="containsText" text="Taking Away">
      <formula>NOT(ISERROR(SEARCH("Taking Away",J30)))</formula>
    </cfRule>
  </conditionalFormatting>
  <conditionalFormatting sqref="J31">
    <cfRule type="containsText" dxfId="664" priority="50" operator="containsText" text="Maintaining">
      <formula>NOT(ISERROR(SEARCH("Maintaining",J31)))</formula>
    </cfRule>
    <cfRule type="containsText" dxfId="663" priority="51" operator="containsText" text="Above and Beyond">
      <formula>NOT(ISERROR(SEARCH("Above and Beyond",J31)))</formula>
    </cfRule>
    <cfRule type="containsText" dxfId="662" priority="52" operator="containsText" text="Taking Away">
      <formula>NOT(ISERROR(SEARCH("Taking Away",J31)))</formula>
    </cfRule>
  </conditionalFormatting>
  <conditionalFormatting sqref="J16">
    <cfRule type="containsText" dxfId="661" priority="47" operator="containsText" text="Maintaining">
      <formula>NOT(ISERROR(SEARCH("Maintaining",J16)))</formula>
    </cfRule>
    <cfRule type="containsText" dxfId="660" priority="48" operator="containsText" text="Above and Beyond">
      <formula>NOT(ISERROR(SEARCH("Above and Beyond",J16)))</formula>
    </cfRule>
    <cfRule type="containsText" dxfId="659" priority="49" operator="containsText" text="Taking Away">
      <formula>NOT(ISERROR(SEARCH("Taking Away",J16)))</formula>
    </cfRule>
  </conditionalFormatting>
  <conditionalFormatting sqref="J32">
    <cfRule type="containsText" dxfId="658" priority="44" operator="containsText" text="Maintaining">
      <formula>NOT(ISERROR(SEARCH("Maintaining",J32)))</formula>
    </cfRule>
    <cfRule type="containsText" dxfId="657" priority="45" operator="containsText" text="Above and Beyond">
      <formula>NOT(ISERROR(SEARCH("Above and Beyond",J32)))</formula>
    </cfRule>
    <cfRule type="containsText" dxfId="656" priority="46" operator="containsText" text="Taking Away">
      <formula>NOT(ISERROR(SEARCH("Taking Away",J32)))</formula>
    </cfRule>
  </conditionalFormatting>
  <conditionalFormatting sqref="J33">
    <cfRule type="containsText" dxfId="655" priority="41" operator="containsText" text="Maintaining">
      <formula>NOT(ISERROR(SEARCH("Maintaining",J33)))</formula>
    </cfRule>
    <cfRule type="containsText" dxfId="654" priority="42" operator="containsText" text="Above and Beyond">
      <formula>NOT(ISERROR(SEARCH("Above and Beyond",J33)))</formula>
    </cfRule>
    <cfRule type="containsText" dxfId="653" priority="43" operator="containsText" text="Taking Away">
      <formula>NOT(ISERROR(SEARCH("Taking Away",J33)))</formula>
    </cfRule>
  </conditionalFormatting>
  <conditionalFormatting sqref="J33">
    <cfRule type="containsBlanks" dxfId="652" priority="40">
      <formula>LEN(TRIM(J33))=0</formula>
    </cfRule>
  </conditionalFormatting>
  <conditionalFormatting sqref="J33">
    <cfRule type="containsText" dxfId="651" priority="39" operator="containsText" text="not BIA question">
      <formula>NOT(ISERROR(SEARCH("not BIA question",J33)))</formula>
    </cfRule>
  </conditionalFormatting>
  <conditionalFormatting sqref="L26:L33 L13:L21">
    <cfRule type="expression" dxfId="650" priority="32">
      <formula>AND($H13&lt;&gt;"",$L13&lt;&gt;"")</formula>
    </cfRule>
    <cfRule type="expression" dxfId="649" priority="33">
      <formula>$H13&lt;&gt;""</formula>
    </cfRule>
  </conditionalFormatting>
  <conditionalFormatting sqref="O26:O33 O13:O21">
    <cfRule type="expression" dxfId="648" priority="30">
      <formula>$O13&lt;&gt;""</formula>
    </cfRule>
    <cfRule type="expression" dxfId="647" priority="31">
      <formula>AND($H13&lt;&gt;"yes",$H13&lt;&gt;"")</formula>
    </cfRule>
  </conditionalFormatting>
  <conditionalFormatting sqref="L25">
    <cfRule type="expression" dxfId="646" priority="3">
      <formula>AND($H25&lt;&gt;"",$L25&lt;&gt;"")</formula>
    </cfRule>
    <cfRule type="expression" dxfId="645" priority="4">
      <formula>$H25&lt;&gt;""</formula>
    </cfRule>
  </conditionalFormatting>
  <conditionalFormatting sqref="O25">
    <cfRule type="expression" dxfId="644" priority="1">
      <formula>$O25&lt;&gt;""</formula>
    </cfRule>
    <cfRule type="expression" dxfId="643" priority="2">
      <formula>AND($H25&lt;&gt;"yes",$H25&lt;&gt;"")</formula>
    </cfRule>
  </conditionalFormatting>
  <conditionalFormatting sqref="M25">
    <cfRule type="expression" dxfId="642" priority="17">
      <formula>$H25="yes"</formula>
    </cfRule>
  </conditionalFormatting>
  <conditionalFormatting sqref="H25">
    <cfRule type="containsBlanks" dxfId="641" priority="16" stopIfTrue="1">
      <formula>LEN(TRIM(H25))=0</formula>
    </cfRule>
  </conditionalFormatting>
  <conditionalFormatting sqref="H25 M25">
    <cfRule type="notContainsBlanks" dxfId="640" priority="14">
      <formula>LEN(TRIM(H25))&gt;0</formula>
    </cfRule>
  </conditionalFormatting>
  <conditionalFormatting sqref="M25">
    <cfRule type="expression" dxfId="639" priority="15">
      <formula>$H25&lt;&gt;"yes"</formula>
    </cfRule>
  </conditionalFormatting>
  <conditionalFormatting sqref="R25">
    <cfRule type="expression" dxfId="638" priority="13">
      <formula>$O25="yes"</formula>
    </cfRule>
  </conditionalFormatting>
  <conditionalFormatting sqref="P25:R25">
    <cfRule type="expression" dxfId="637" priority="19">
      <formula>$O25&lt;&gt;"yes"</formula>
    </cfRule>
  </conditionalFormatting>
  <conditionalFormatting sqref="Q25:R25">
    <cfRule type="expression" dxfId="636" priority="11" stopIfTrue="1">
      <formula>$O25="yes"</formula>
    </cfRule>
    <cfRule type="notContainsBlanks" dxfId="635" priority="18" stopIfTrue="1">
      <formula>LEN(TRIM(Q25))&gt;0</formula>
    </cfRule>
  </conditionalFormatting>
  <conditionalFormatting sqref="P25:R25">
    <cfRule type="notContainsBlanks" dxfId="634" priority="10" stopIfTrue="1">
      <formula>LEN(TRIM(P25))&gt;0</formula>
    </cfRule>
    <cfRule type="expression" dxfId="633" priority="12">
      <formula>$O25="yes"</formula>
    </cfRule>
  </conditionalFormatting>
  <dataValidations count="8">
    <dataValidation type="list" allowBlank="1" showInputMessage="1" showErrorMessage="1" sqref="C13:C22 C25:C33" xr:uid="{658A4203-87AC-C441-94EB-7DBC6E919EEB}">
      <formula1>$C$49:$C$51</formula1>
    </dataValidation>
    <dataValidation type="custom" showInputMessage="1" showErrorMessage="1" sqref="L22" xr:uid="{F9574EBC-DE32-2D4A-9638-375A5AF28065}">
      <formula1>NOT(ISBLANK(H22))</formula1>
    </dataValidation>
    <dataValidation type="list" allowBlank="1" showInputMessage="1" showErrorMessage="1" sqref="I13:I22 I25:I33" xr:uid="{1CBBC0B5-BD23-1E45-95B1-926A496FAD93}">
      <formula1>$C$41:$C$43</formula1>
    </dataValidation>
    <dataValidation type="custom" showInputMessage="1" showErrorMessage="1" sqref="P22:Q22 P13" xr:uid="{2F6A1634-ABB8-124C-9823-AA092075DF86}">
      <formula1>O13="yes"</formula1>
    </dataValidation>
    <dataValidation type="custom" showInputMessage="1" showErrorMessage="1" sqref="M22" xr:uid="{4840B02F-6B5C-7845-9ED4-4100F21C0C0A}">
      <formula1>H22="yes"</formula1>
    </dataValidation>
    <dataValidation type="list" allowBlank="1" showInputMessage="1" showErrorMessage="1" sqref="O13:O22 R13:R22 O25:O33 R25:R36" xr:uid="{DCB82499-F147-AE40-9B0E-41317EBA0777}">
      <formula1>$C$42:$C$43</formula1>
    </dataValidation>
    <dataValidation type="list" allowBlank="1" showInputMessage="1" showErrorMessage="1" sqref="H13:H22 H25:H33" xr:uid="{A4656A42-09BF-2341-8B0E-5CE4B00A6D76}">
      <formula1>$C$42:$C$45</formula1>
    </dataValidation>
    <dataValidation showInputMessage="1" showErrorMessage="1" sqref="L13:M21 Q13:Q21 P14:P21 P25:Q33" xr:uid="{0CB1A8BB-B16B-4CF4-AE90-B693548B6829}"/>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E278F-A0AF-5B43-BC65-0B793E58D10A}">
  <sheetPr>
    <tabColor rgb="FFFFFF00"/>
  </sheetPr>
  <dimension ref="A1:V69"/>
  <sheetViews>
    <sheetView topLeftCell="A17" zoomScale="40" zoomScaleNormal="40" workbookViewId="0">
      <selection activeCell="I62" sqref="I62"/>
    </sheetView>
  </sheetViews>
  <sheetFormatPr defaultColWidth="29.88671875" defaultRowHeight="15.6"/>
  <cols>
    <col min="1" max="5" width="6.109375" style="23" customWidth="1"/>
    <col min="6" max="6" width="36.109375" style="23" customWidth="1"/>
    <col min="7" max="7" width="46.33203125" style="23" customWidth="1"/>
    <col min="8" max="8" width="29.88671875" style="23"/>
    <col min="9" max="9" width="31.88671875" style="23" customWidth="1"/>
    <col min="10" max="10" width="29.88671875" style="23"/>
    <col min="11" max="11" width="29.6640625" style="23" customWidth="1"/>
    <col min="12" max="18" width="29.88671875" style="23"/>
    <col min="19" max="19" width="29.88671875" style="23" customWidth="1"/>
    <col min="20" max="16384" width="29.88671875" style="23"/>
  </cols>
  <sheetData>
    <row r="1" spans="1:22" ht="27.95" customHeight="1" thickBot="1">
      <c r="A1" s="710" t="s">
        <v>22</v>
      </c>
      <c r="B1" s="711"/>
      <c r="C1" s="711"/>
      <c r="D1" s="712"/>
      <c r="E1" s="245" t="s">
        <v>4</v>
      </c>
      <c r="F1" s="246"/>
      <c r="G1" s="246"/>
      <c r="H1" s="247"/>
      <c r="I1" s="70" t="s">
        <v>22</v>
      </c>
      <c r="J1" s="247"/>
      <c r="K1" s="70" t="s">
        <v>22</v>
      </c>
      <c r="L1" s="247"/>
      <c r="M1" s="247"/>
      <c r="N1" s="247"/>
      <c r="O1" s="247"/>
      <c r="P1" s="247"/>
      <c r="Q1" s="247"/>
      <c r="R1" s="247"/>
      <c r="S1" s="70" t="s">
        <v>22</v>
      </c>
      <c r="T1" s="248"/>
      <c r="U1" s="72"/>
      <c r="V1" s="72"/>
    </row>
    <row r="2" spans="1:22" ht="18.600000000000001" thickBot="1">
      <c r="A2" s="72"/>
      <c r="B2" s="72"/>
      <c r="C2" s="72"/>
      <c r="D2" s="72"/>
      <c r="E2" s="73"/>
      <c r="F2" s="73"/>
      <c r="G2" s="73"/>
      <c r="H2" s="73"/>
      <c r="I2" s="73"/>
      <c r="J2" s="73"/>
      <c r="K2" s="73"/>
      <c r="L2" s="73"/>
      <c r="M2" s="73"/>
      <c r="N2" s="73"/>
      <c r="O2" s="72"/>
      <c r="P2" s="72"/>
      <c r="Q2" s="72"/>
      <c r="R2" s="72"/>
      <c r="S2" s="72"/>
      <c r="T2" s="72"/>
      <c r="U2" s="72"/>
      <c r="V2" s="72"/>
    </row>
    <row r="3" spans="1:22" ht="27" customHeight="1" thickBot="1">
      <c r="A3" s="707" t="s">
        <v>22</v>
      </c>
      <c r="B3" s="708"/>
      <c r="C3" s="708"/>
      <c r="D3" s="709"/>
      <c r="E3" s="73"/>
      <c r="F3" s="704" t="s">
        <v>24</v>
      </c>
      <c r="G3" s="705"/>
      <c r="H3" s="705"/>
      <c r="I3" s="705"/>
      <c r="J3" s="706"/>
      <c r="K3" s="73"/>
      <c r="L3" s="73"/>
      <c r="M3" s="73"/>
      <c r="N3" s="73"/>
      <c r="O3" s="72"/>
      <c r="P3" s="72"/>
      <c r="Q3" s="72"/>
      <c r="R3" s="72"/>
      <c r="S3" s="72"/>
      <c r="T3" s="72"/>
      <c r="U3" s="72"/>
      <c r="V3" s="72"/>
    </row>
    <row r="4" spans="1:22" ht="18.600000000000001" thickBot="1">
      <c r="A4" s="74"/>
      <c r="B4" s="75"/>
      <c r="C4" s="75"/>
      <c r="D4" s="76"/>
      <c r="E4" s="73"/>
      <c r="F4" s="249" t="s">
        <v>25</v>
      </c>
      <c r="G4" s="250" t="s">
        <v>26</v>
      </c>
      <c r="H4" s="251" t="s">
        <v>27</v>
      </c>
      <c r="I4" s="80" t="s">
        <v>22</v>
      </c>
      <c r="J4" s="252" t="s">
        <v>28</v>
      </c>
      <c r="K4" s="73"/>
      <c r="L4" s="73"/>
      <c r="M4" s="73"/>
      <c r="N4" s="73"/>
      <c r="O4" s="72"/>
      <c r="P4" s="72"/>
      <c r="Q4" s="72"/>
      <c r="R4" s="72"/>
      <c r="S4" s="72"/>
      <c r="T4" s="72"/>
      <c r="U4" s="72"/>
      <c r="V4" s="72"/>
    </row>
    <row r="5" spans="1:22" ht="18">
      <c r="A5" s="74"/>
      <c r="B5" s="75"/>
      <c r="C5" s="75"/>
      <c r="D5" s="76"/>
      <c r="E5" s="73"/>
      <c r="F5" s="253" t="s">
        <v>155</v>
      </c>
      <c r="G5" s="254" t="s">
        <v>53</v>
      </c>
      <c r="H5" s="255" t="s">
        <v>53</v>
      </c>
      <c r="I5" s="75"/>
      <c r="J5" s="256" t="s">
        <v>53</v>
      </c>
      <c r="K5" s="73"/>
      <c r="L5" s="73"/>
      <c r="M5" s="73"/>
      <c r="N5" s="73"/>
      <c r="O5" s="72"/>
      <c r="P5" s="72"/>
      <c r="Q5" s="72"/>
      <c r="R5" s="72"/>
      <c r="S5" s="72"/>
      <c r="T5" s="72"/>
      <c r="U5" s="72"/>
      <c r="V5" s="72"/>
    </row>
    <row r="6" spans="1:22" ht="18.600000000000001" thickBot="1">
      <c r="A6" s="74"/>
      <c r="B6" s="75"/>
      <c r="C6" s="75"/>
      <c r="D6" s="76"/>
      <c r="E6" s="73"/>
      <c r="F6" s="257" t="s">
        <v>156</v>
      </c>
      <c r="G6" s="258">
        <f>COUNTIF(J17:J19,"Maintaining")</f>
        <v>0</v>
      </c>
      <c r="H6" s="259">
        <f>COUNTIF(J17:J19,"Above and Beyond")</f>
        <v>0</v>
      </c>
      <c r="I6" s="75"/>
      <c r="J6" s="260">
        <f>COUNTIF(J17:J19,"Taking Away")</f>
        <v>0</v>
      </c>
      <c r="K6" s="73"/>
      <c r="L6" s="73"/>
      <c r="M6" s="73"/>
      <c r="N6" s="73"/>
      <c r="O6" s="72"/>
      <c r="P6" s="72"/>
      <c r="Q6" s="72"/>
      <c r="R6" s="72"/>
      <c r="S6" s="72"/>
      <c r="T6" s="72"/>
      <c r="U6" s="72"/>
      <c r="V6" s="72"/>
    </row>
    <row r="7" spans="1:22" ht="18.600000000000001" thickBot="1">
      <c r="A7" s="90"/>
      <c r="B7" s="91"/>
      <c r="C7" s="91"/>
      <c r="D7" s="92"/>
      <c r="E7" s="73"/>
      <c r="F7" s="261" t="s">
        <v>31</v>
      </c>
      <c r="G7" s="151">
        <f>SUM(G4:G6)</f>
        <v>0</v>
      </c>
      <c r="H7" s="262">
        <f>SUM(H4:H6)</f>
        <v>0</v>
      </c>
      <c r="I7" s="91"/>
      <c r="J7" s="263">
        <f>SUM(J4:J6)</f>
        <v>0</v>
      </c>
      <c r="K7" s="73"/>
      <c r="L7" s="73"/>
      <c r="M7" s="73"/>
      <c r="N7" s="73"/>
      <c r="O7" s="72"/>
      <c r="P7" s="72"/>
      <c r="Q7" s="72"/>
      <c r="R7" s="72"/>
      <c r="S7" s="72"/>
      <c r="T7" s="72"/>
      <c r="U7" s="72"/>
      <c r="V7" s="72"/>
    </row>
    <row r="8" spans="1:22" ht="15.95" thickBot="1">
      <c r="A8" s="72"/>
      <c r="B8" s="72"/>
      <c r="C8" s="72"/>
      <c r="D8" s="72"/>
      <c r="E8" s="72"/>
      <c r="F8" s="72"/>
      <c r="G8" s="72"/>
      <c r="H8" s="72"/>
      <c r="I8" s="72"/>
      <c r="J8" s="72"/>
      <c r="K8" s="72"/>
      <c r="L8" s="72"/>
      <c r="M8" s="72"/>
      <c r="N8" s="72"/>
      <c r="O8" s="72"/>
      <c r="P8" s="72"/>
      <c r="Q8" s="72"/>
      <c r="R8" s="72"/>
      <c r="S8" s="72"/>
      <c r="T8" s="72"/>
      <c r="U8" s="72"/>
      <c r="V8" s="72"/>
    </row>
    <row r="9" spans="1:22" s="24" customFormat="1" ht="25.5" thickBot="1">
      <c r="A9" s="73"/>
      <c r="B9" s="73"/>
      <c r="C9" s="73"/>
      <c r="D9" s="73"/>
      <c r="E9" s="73"/>
      <c r="F9" s="97" t="s">
        <v>155</v>
      </c>
      <c r="G9" s="98"/>
      <c r="H9" s="99" t="s">
        <v>32</v>
      </c>
      <c r="I9" s="100"/>
      <c r="J9" s="100"/>
      <c r="K9" s="100"/>
      <c r="L9" s="100"/>
      <c r="M9" s="100"/>
      <c r="N9" s="101"/>
      <c r="O9" s="165" t="s">
        <v>33</v>
      </c>
      <c r="P9" s="165"/>
      <c r="Q9" s="165"/>
      <c r="R9" s="166"/>
      <c r="S9" s="167"/>
      <c r="T9" s="106" t="s">
        <v>34</v>
      </c>
      <c r="U9" s="73"/>
      <c r="V9" s="73"/>
    </row>
    <row r="10" spans="1:22" s="24" customFormat="1" ht="180.6" thickBot="1">
      <c r="A10" s="107" t="s">
        <v>35</v>
      </c>
      <c r="B10" s="108" t="s">
        <v>157</v>
      </c>
      <c r="C10" s="109" t="s">
        <v>37</v>
      </c>
      <c r="D10" s="109" t="s">
        <v>38</v>
      </c>
      <c r="E10" s="110" t="s">
        <v>39</v>
      </c>
      <c r="F10" s="108" t="s">
        <v>40</v>
      </c>
      <c r="G10" s="111" t="s">
        <v>41</v>
      </c>
      <c r="H10" s="107" t="s">
        <v>42</v>
      </c>
      <c r="I10" s="109" t="s">
        <v>43</v>
      </c>
      <c r="J10" s="109" t="s">
        <v>24</v>
      </c>
      <c r="K10" s="109" t="s">
        <v>44</v>
      </c>
      <c r="L10" s="109" t="s">
        <v>45</v>
      </c>
      <c r="M10" s="109" t="s">
        <v>46</v>
      </c>
      <c r="N10" s="111" t="s">
        <v>47</v>
      </c>
      <c r="O10" s="112" t="s">
        <v>48</v>
      </c>
      <c r="P10" s="113" t="s">
        <v>49</v>
      </c>
      <c r="Q10" s="113" t="s">
        <v>50</v>
      </c>
      <c r="R10" s="113" t="s">
        <v>51</v>
      </c>
      <c r="S10" s="264" t="s">
        <v>44</v>
      </c>
      <c r="T10" s="170" t="s">
        <v>52</v>
      </c>
      <c r="U10" s="73"/>
      <c r="V10" s="73"/>
    </row>
    <row r="11" spans="1:22" ht="50.25" customHeight="1">
      <c r="A11" s="629" t="s">
        <v>53</v>
      </c>
      <c r="B11" s="265" t="s">
        <v>53</v>
      </c>
      <c r="C11" s="266" t="s">
        <v>53</v>
      </c>
      <c r="D11" s="266" t="s">
        <v>53</v>
      </c>
      <c r="E11" s="267" t="s">
        <v>158</v>
      </c>
      <c r="F11" s="268" t="s">
        <v>159</v>
      </c>
      <c r="G11" s="269" t="s">
        <v>160</v>
      </c>
      <c r="H11" s="270"/>
      <c r="I11" s="271" t="s">
        <v>72</v>
      </c>
      <c r="J11" s="271" t="str">
        <f>IF(I11="Not BIA Question","not BIA Question",IF(AND(H11="yes",I11="yes"),"Maintaining",IF(AND(H11="no",I11="no"),"Maintaining",IF(AND(H11="no",I11="yes"),"Taking Away",IF(AND(H11="yes",I11="no"),"Above and Beyond","")))))</f>
        <v>not BIA Question</v>
      </c>
      <c r="K11" s="272" t="str">
        <f>IF(OR(H11="not sure",H11="not relevant"),0,IF(AND(C11="Percent Total Workers",H11="yes"),$D$43,IF(AND(C11="Percent Total Facilities",H11="yes"),$D$42,IF(AND(C11="Percent Total Workers",H11="no"),0,IF(AND(C11="Percent Total Facilities",H11="no"),0,IF(AND(C11="Percent Total Workers",H11="not relevant"),0,IF(AND(C11="Percent Total Facilities",$H$11="not relevant"),0,"")))))))</f>
        <v/>
      </c>
      <c r="L11" s="273"/>
      <c r="M11" s="274"/>
      <c r="N11" s="275"/>
      <c r="O11" s="276"/>
      <c r="P11" s="277"/>
      <c r="Q11" s="277"/>
      <c r="R11" s="277"/>
      <c r="S11" s="173" t="str">
        <f>IF(I11="Not BIA Question","Not BIA Question",IF(AND(C11="Percent Total Workers",R11="yes"),$E$43,IF(AND(C11="Percent Total Workers",R11="no"),0,IF(AND(C11="Percent Total Facilities",R11="yes"),$E$42,IF(AND(C11="Percent Total Facilities",R11="no"),0,"")))))</f>
        <v>Not BIA Question</v>
      </c>
      <c r="T11" s="174"/>
      <c r="U11" s="72"/>
      <c r="V11" s="72"/>
    </row>
    <row r="12" spans="1:22" ht="54.75" customHeight="1">
      <c r="A12" s="201" t="s">
        <v>53</v>
      </c>
      <c r="B12" s="116" t="s">
        <v>53</v>
      </c>
      <c r="C12" s="132" t="s">
        <v>53</v>
      </c>
      <c r="D12" s="132" t="s">
        <v>53</v>
      </c>
      <c r="E12" s="133" t="s">
        <v>161</v>
      </c>
      <c r="F12" s="134" t="s">
        <v>162</v>
      </c>
      <c r="G12" s="135" t="s">
        <v>163</v>
      </c>
      <c r="H12" s="136"/>
      <c r="I12" s="123" t="s">
        <v>72</v>
      </c>
      <c r="J12" s="137" t="str">
        <f>IF(I12="Not BIA Question","not BIA Question",IF(AND(H12="yes",I12="yes"),"Maintaining",IF(AND(H12="no",I12="no"),"Maintaining",IF(AND(H12="no",I12="yes"),"Taking Away",IF(AND(H12="yes",I12="no"),"Above and Beyond","")))))</f>
        <v>not BIA Question</v>
      </c>
      <c r="K12" s="138" t="str">
        <f>IF(OR(H12="not sure",H12="not relevant"),0,IF(AND(C12="Percent Total Workers",H12="yes"),$D$43,IF(AND(C12="Percent Total Facilities",H12="yes"),$D$42,IF(AND(C12="Percent Total Workers",H12="no"),0,IF(AND(C12="Percent Total Facilities",H12="no"),0,IF(AND(C12="Percent Total Workers",H12="not relevant"),0,IF(AND(C12="Percent Total Facilities",$H$11="not relevant"),0,"")))))))</f>
        <v/>
      </c>
      <c r="L12" s="278"/>
      <c r="M12" s="139"/>
      <c r="N12" s="140"/>
      <c r="O12" s="279"/>
      <c r="P12" s="139"/>
      <c r="Q12" s="139"/>
      <c r="R12" s="139"/>
      <c r="S12" s="178" t="str">
        <f>IF(I12="Not BIA Question","Not BIA Question",IF(AND(C12="Percent Total Workers",R12="yes"),$E$43,IF(AND(C12="Percent Total Workers",R12="no"),0,IF(AND(C12="Percent Total Facilities",R12="yes"),$E$42,IF(AND(C12="Percent Total Facilities",R12="no"),0,"")))))</f>
        <v>Not BIA Question</v>
      </c>
      <c r="T12" s="179"/>
      <c r="U12" s="72"/>
      <c r="V12" s="72"/>
    </row>
    <row r="13" spans="1:22" ht="54" customHeight="1" thickBot="1">
      <c r="A13" s="218" t="s">
        <v>53</v>
      </c>
      <c r="B13" s="280" t="s">
        <v>53</v>
      </c>
      <c r="C13" s="146" t="s">
        <v>53</v>
      </c>
      <c r="D13" s="146" t="s">
        <v>53</v>
      </c>
      <c r="E13" s="147" t="s">
        <v>164</v>
      </c>
      <c r="F13" s="148" t="s">
        <v>165</v>
      </c>
      <c r="G13" s="242" t="s">
        <v>160</v>
      </c>
      <c r="H13" s="150"/>
      <c r="I13" s="151" t="s">
        <v>72</v>
      </c>
      <c r="J13" s="152" t="str">
        <f>IF(I13="Not BIA Question","not BIA Question",IF(AND(H13="yes",I13="yes"),"Maintaining",IF(AND(H13="no",I13="no"),"Maintaining",IF(AND(H13="no",I13="yes"),"Taking Away",IF(AND(H13="yes",I13="no"),"Above and Beyond","")))))</f>
        <v>not BIA Question</v>
      </c>
      <c r="K13" s="153" t="str">
        <f>IF(OR(H13="not sure",H13="not relevant"),0,IF(AND(C13="Percent Total Workers",H13="yes"),$D$43,IF(AND(C13="Percent Total Facilities",H13="yes"),$D$42,IF(AND(C13="Percent Total Workers",H13="no"),0,IF(AND(C13="Percent Total Facilities",H13="no"),0,IF(AND(C13="Percent Total Workers",H13="not relevant"),0,IF(AND(C13="Percent Total Facilities",$H$11="not relevant"),0,"")))))))</f>
        <v/>
      </c>
      <c r="L13" s="281"/>
      <c r="M13" s="155"/>
      <c r="N13" s="156"/>
      <c r="O13" s="157"/>
      <c r="P13" s="155"/>
      <c r="Q13" s="155"/>
      <c r="R13" s="155"/>
      <c r="S13" s="182" t="str">
        <f>IF(I13="Not BIA Question","Not BIA Question",IF(AND(C13="Percent Total Workers",R13="yes"),$E$43,IF(AND(C13="Percent Total Workers",R13="no"),0,IF(AND(C13="Percent Total Facilities",R13="yes"),$E$42,IF(AND(C13="Percent Total Facilities",R13="no"),0,"")))))</f>
        <v>Not BIA Question</v>
      </c>
      <c r="T13" s="183"/>
      <c r="U13" s="72"/>
      <c r="V13" s="72"/>
    </row>
    <row r="14" spans="1:22" ht="15.95" thickBot="1">
      <c r="A14" s="72"/>
      <c r="B14" s="72"/>
      <c r="C14" s="160"/>
      <c r="D14" s="160"/>
      <c r="E14" s="72"/>
      <c r="F14" s="161"/>
      <c r="G14" s="161"/>
      <c r="H14" s="160"/>
      <c r="I14" s="160"/>
      <c r="J14" s="72"/>
      <c r="K14" s="72"/>
      <c r="L14" s="72"/>
      <c r="M14" s="72"/>
      <c r="N14" s="72"/>
      <c r="O14" s="72"/>
      <c r="P14" s="72"/>
      <c r="Q14" s="72"/>
      <c r="R14" s="72"/>
      <c r="S14" s="72"/>
      <c r="T14" s="72"/>
      <c r="U14" s="72"/>
      <c r="V14" s="72"/>
    </row>
    <row r="15" spans="1:22" s="24" customFormat="1" ht="25.5" thickBot="1">
      <c r="A15" s="73"/>
      <c r="B15" s="73"/>
      <c r="C15" s="73"/>
      <c r="D15" s="73"/>
      <c r="E15" s="73"/>
      <c r="F15" s="97" t="s">
        <v>156</v>
      </c>
      <c r="G15" s="98"/>
      <c r="H15" s="162" t="s">
        <v>32</v>
      </c>
      <c r="I15" s="163"/>
      <c r="J15" s="163"/>
      <c r="K15" s="163"/>
      <c r="L15" s="163"/>
      <c r="M15" s="163"/>
      <c r="N15" s="164"/>
      <c r="O15" s="165" t="s">
        <v>33</v>
      </c>
      <c r="P15" s="165"/>
      <c r="Q15" s="165"/>
      <c r="R15" s="166"/>
      <c r="S15" s="167"/>
      <c r="T15" s="106" t="s">
        <v>34</v>
      </c>
      <c r="U15" s="73"/>
      <c r="V15" s="73"/>
    </row>
    <row r="16" spans="1:22" s="24" customFormat="1" ht="180.6" thickBot="1">
      <c r="A16" s="107" t="s">
        <v>35</v>
      </c>
      <c r="B16" s="108" t="s">
        <v>36</v>
      </c>
      <c r="C16" s="109" t="s">
        <v>37</v>
      </c>
      <c r="D16" s="109" t="s">
        <v>38</v>
      </c>
      <c r="E16" s="110" t="s">
        <v>39</v>
      </c>
      <c r="F16" s="108" t="s">
        <v>40</v>
      </c>
      <c r="G16" s="111" t="s">
        <v>41</v>
      </c>
      <c r="H16" s="107" t="s">
        <v>42</v>
      </c>
      <c r="I16" s="109" t="s">
        <v>43</v>
      </c>
      <c r="J16" s="109" t="s">
        <v>24</v>
      </c>
      <c r="K16" s="109" t="s">
        <v>44</v>
      </c>
      <c r="L16" s="109" t="s">
        <v>45</v>
      </c>
      <c r="M16" s="109" t="s">
        <v>46</v>
      </c>
      <c r="N16" s="111" t="s">
        <v>47</v>
      </c>
      <c r="O16" s="199" t="s">
        <v>48</v>
      </c>
      <c r="P16" s="168" t="s">
        <v>49</v>
      </c>
      <c r="Q16" s="168" t="s">
        <v>50</v>
      </c>
      <c r="R16" s="168" t="s">
        <v>51</v>
      </c>
      <c r="S16" s="200" t="s">
        <v>44</v>
      </c>
      <c r="T16" s="282" t="s">
        <v>52</v>
      </c>
      <c r="U16" s="73"/>
      <c r="V16" s="73"/>
    </row>
    <row r="17" spans="1:22" ht="105" customHeight="1">
      <c r="A17" s="208">
        <v>43.1</v>
      </c>
      <c r="B17" s="116" t="s">
        <v>53</v>
      </c>
      <c r="C17" s="117" t="s">
        <v>92</v>
      </c>
      <c r="D17" s="117" t="s">
        <v>166</v>
      </c>
      <c r="E17" s="118" t="s">
        <v>167</v>
      </c>
      <c r="F17" s="134" t="s">
        <v>168</v>
      </c>
      <c r="G17" s="142" t="s">
        <v>169</v>
      </c>
      <c r="H17" s="136"/>
      <c r="I17" s="123"/>
      <c r="J17" s="123" t="str">
        <f>IF(I17="Not BIA Question","not BIA Question",IF(AND(H17="yes",I17="yes"),"Maintaining",IF(AND(H17="no",I17="no"),"Maintaining",IF(AND(H17="no",I17="yes"),"Taking Away",IF(AND(H17="yes",I17="no"),"Above and Beyond","")))))</f>
        <v/>
      </c>
      <c r="K17" s="138" t="str">
        <f>IF(OR(H17="not sure",H17="not relevant"),0,IF(AND(C17="Percent Total Workers",H17="yes"),$D$43,IF(AND(C17="Percent Total Facilities",H17="yes"),$D$42,IF(AND(C17="Percent Total Workers",H17="no"),0,IF(AND(C17="Percent Total Facilities",H17="no"),0,IF(AND(C17="Percent Total Workers",H17="not relevant"),0,IF(AND(C17="Percent Total Facilities",$H$11="not relevant"),0,"")))))))</f>
        <v/>
      </c>
      <c r="L17" s="278"/>
      <c r="M17" s="139"/>
      <c r="N17" s="172" t="s">
        <v>170</v>
      </c>
      <c r="O17" s="270"/>
      <c r="P17" s="277"/>
      <c r="Q17" s="277"/>
      <c r="R17" s="277"/>
      <c r="S17" s="283" t="str">
        <f>IF(I17="Not BIA Question","Not BIA Question",IF(AND(C17="Percent Total Workers",R17="yes"),$E$43,IF(AND(C17="Percent Total Workers",R17="no"),0,IF(AND(C17="Percent Total Facilities",R17="yes"),$E$42,IF(AND(C17="Percent Total Facilities",R17="no"),0,"")))))</f>
        <v/>
      </c>
      <c r="T17" s="284"/>
      <c r="U17" s="72"/>
      <c r="V17" s="72"/>
    </row>
    <row r="18" spans="1:22" ht="105" customHeight="1">
      <c r="A18" s="201">
        <v>43.2</v>
      </c>
      <c r="B18" s="131" t="s">
        <v>53</v>
      </c>
      <c r="C18" s="132" t="s">
        <v>92</v>
      </c>
      <c r="D18" s="132" t="s">
        <v>166</v>
      </c>
      <c r="E18" s="133" t="s">
        <v>171</v>
      </c>
      <c r="F18" s="134" t="s">
        <v>172</v>
      </c>
      <c r="G18" s="142" t="s">
        <v>169</v>
      </c>
      <c r="H18" s="136"/>
      <c r="I18" s="123"/>
      <c r="J18" s="137" t="str">
        <f>IF(I18="Not BIA Question","not BIA Question",IF(AND(H18="yes",I18="yes"),"Maintaining",IF(AND(H18="no",I18="no"),"Maintaining",IF(AND(H18="no",I18="yes"),"Taking Away",IF(AND(H18="yes",I18="no"),"Above and Beyond","")))))</f>
        <v/>
      </c>
      <c r="K18" s="138" t="str">
        <f>IF(OR(H18="not sure",H18="not relevant"),0,IF(AND(C18="Percent Total Workers",H18="yes"),$D$43,IF(AND(C18="Percent Total Facilities",H18="yes"),$D$42,IF(AND(C18="Percent Total Workers",H18="no"),0,IF(AND(C18="Percent Total Facilities",H18="no"),0,IF(AND(C18="Percent Total Workers",H18="not relevant"),0,IF(AND(C18="Percent Total Facilities",$H$11="not relevant"),0,"")))))))</f>
        <v/>
      </c>
      <c r="L18" s="278"/>
      <c r="M18" s="139"/>
      <c r="N18" s="177" t="s">
        <v>173</v>
      </c>
      <c r="O18" s="136"/>
      <c r="P18" s="139"/>
      <c r="Q18" s="139"/>
      <c r="R18" s="139"/>
      <c r="S18" s="129" t="str">
        <f>IF(I18="Not BIA Question","Not BIA Question",IF(AND(C18="Percent Total Workers",R18="yes"),$E$43,IF(AND(C18="Percent Total Workers",R18="no"),0,IF(AND(C18="Percent Total Facilities",R18="yes"),$E$42,IF(AND(C18="Percent Total Facilities",R18="no"),0,"")))))</f>
        <v/>
      </c>
      <c r="T18" s="141"/>
      <c r="U18" s="72"/>
      <c r="V18" s="72"/>
    </row>
    <row r="19" spans="1:22" ht="146.1" customHeight="1" thickBot="1">
      <c r="A19" s="218">
        <v>43.3</v>
      </c>
      <c r="B19" s="145" t="s">
        <v>53</v>
      </c>
      <c r="C19" s="146" t="s">
        <v>92</v>
      </c>
      <c r="D19" s="146" t="s">
        <v>166</v>
      </c>
      <c r="E19" s="147" t="s">
        <v>174</v>
      </c>
      <c r="F19" s="148" t="s">
        <v>175</v>
      </c>
      <c r="G19" s="242" t="s">
        <v>169</v>
      </c>
      <c r="H19" s="150"/>
      <c r="I19" s="151"/>
      <c r="J19" s="152" t="str">
        <f>IF(I19="Not BIA Question","not BIA Question",IF(AND(H19="yes",I19="yes"),"Maintaining",IF(AND(H19="no",I19="no"),"Maintaining",IF(AND(H19="no",I19="yes"),"Taking Away",IF(AND(H19="yes",I19="no"),"Above and Beyond","")))))</f>
        <v/>
      </c>
      <c r="K19" s="153" t="str">
        <f>IF(OR(H19="not sure",H19="not relevant"),0,IF(AND(C19="Percent Total Workers",H19="yes"),$D$43,IF(AND(C19="Percent Total Facilities",H19="yes"),$D$42,IF(AND(C19="Percent Total Workers",H19="no"),0,IF(AND(C19="Percent Total Facilities",H19="no"),0,IF(AND(C19="Percent Total Workers",H19="not relevant"),0,IF(AND(C19="Percent Total Facilities",$H$11="not relevant"),0,"")))))))</f>
        <v/>
      </c>
      <c r="L19" s="281"/>
      <c r="M19" s="155"/>
      <c r="N19" s="181" t="s">
        <v>176</v>
      </c>
      <c r="O19" s="150"/>
      <c r="P19" s="155"/>
      <c r="Q19" s="155"/>
      <c r="R19" s="155"/>
      <c r="S19" s="243" t="str">
        <f>IF(I19="Not BIA Question","Not BIA Question",IF(AND(C19="Percent Total Workers",R19="yes"),$E$43,IF(AND(C19="Percent Total Workers",R19="no"),0,IF(AND(C19="Percent Total Facilities",R19="yes"),$E$42,IF(AND(C19="Percent Total Facilities",R19="no"),0,"")))))</f>
        <v/>
      </c>
      <c r="T19" s="159"/>
      <c r="U19" s="72"/>
      <c r="V19" s="72"/>
    </row>
    <row r="20" spans="1:22">
      <c r="A20" s="72"/>
      <c r="B20" s="72"/>
      <c r="C20" s="72"/>
      <c r="D20" s="72"/>
      <c r="E20" s="72"/>
      <c r="F20" s="72"/>
      <c r="G20" s="72"/>
      <c r="H20" s="72"/>
      <c r="I20" s="72"/>
      <c r="J20" s="72"/>
      <c r="K20" s="72"/>
      <c r="L20" s="72"/>
      <c r="M20" s="72"/>
      <c r="N20" s="72"/>
      <c r="O20" s="72"/>
      <c r="P20" s="72"/>
      <c r="Q20" s="72"/>
      <c r="R20" s="72"/>
      <c r="S20" s="72"/>
      <c r="T20" s="285"/>
      <c r="U20" s="72"/>
      <c r="V20" s="72"/>
    </row>
    <row r="21" spans="1:22" ht="18.95" customHeight="1">
      <c r="A21" s="72"/>
      <c r="B21" s="72"/>
      <c r="C21" s="72"/>
      <c r="D21" s="72"/>
      <c r="E21" s="72"/>
      <c r="F21" s="72"/>
      <c r="G21" s="72"/>
      <c r="H21" s="72"/>
      <c r="I21" s="72"/>
      <c r="J21" s="72"/>
      <c r="K21" s="72"/>
      <c r="L21" s="72"/>
      <c r="M21" s="72"/>
      <c r="N21" s="72"/>
      <c r="O21" s="72"/>
      <c r="P21" s="72"/>
      <c r="Q21" s="72"/>
      <c r="R21" s="72"/>
      <c r="S21" s="72"/>
      <c r="T21" s="286"/>
      <c r="U21" s="72"/>
      <c r="V21" s="72"/>
    </row>
    <row r="22" spans="1:22" ht="25.5" hidden="1" thickBot="1">
      <c r="A22" s="72"/>
      <c r="B22" s="72"/>
      <c r="C22" s="710" t="s">
        <v>81</v>
      </c>
      <c r="D22" s="711"/>
      <c r="E22" s="711"/>
      <c r="F22" s="712"/>
      <c r="G22" s="72"/>
      <c r="H22" s="72"/>
      <c r="I22" s="72"/>
      <c r="J22" s="72"/>
      <c r="K22" s="72"/>
      <c r="L22" s="72"/>
      <c r="M22" s="72"/>
      <c r="N22" s="72"/>
      <c r="O22" s="72"/>
      <c r="P22" s="72"/>
      <c r="Q22" s="72"/>
      <c r="R22" s="72"/>
      <c r="S22" s="72"/>
      <c r="T22" s="72"/>
      <c r="U22" s="72"/>
      <c r="V22" s="72"/>
    </row>
    <row r="23" spans="1:22" hidden="1">
      <c r="A23" s="72"/>
      <c r="B23" s="72"/>
      <c r="C23" s="72"/>
      <c r="D23" s="72"/>
      <c r="E23" s="72"/>
      <c r="F23" s="72"/>
      <c r="G23" s="72"/>
      <c r="H23" s="72"/>
      <c r="I23" s="72"/>
      <c r="J23" s="72"/>
      <c r="K23" s="72"/>
      <c r="L23" s="72"/>
      <c r="M23" s="72"/>
      <c r="N23" s="72"/>
      <c r="O23" s="72"/>
      <c r="P23" s="72"/>
      <c r="Q23" s="72"/>
      <c r="R23" s="72"/>
      <c r="S23" s="72"/>
      <c r="T23" s="72"/>
      <c r="U23" s="72"/>
      <c r="V23" s="72"/>
    </row>
    <row r="24" spans="1:22" hidden="1">
      <c r="A24" s="72"/>
      <c r="B24" s="72"/>
      <c r="C24" s="184" t="s">
        <v>82</v>
      </c>
      <c r="D24" s="72"/>
      <c r="E24" s="72"/>
      <c r="F24" s="72"/>
      <c r="G24" s="72"/>
      <c r="H24" s="72"/>
      <c r="I24" s="72"/>
      <c r="J24" s="72"/>
      <c r="K24" s="72"/>
      <c r="L24" s="72"/>
      <c r="M24" s="72"/>
      <c r="N24" s="72"/>
      <c r="O24" s="72"/>
      <c r="P24" s="72"/>
      <c r="Q24" s="72"/>
      <c r="R24" s="72"/>
      <c r="S24" s="72"/>
      <c r="T24" s="72"/>
      <c r="U24" s="72"/>
      <c r="V24" s="72"/>
    </row>
    <row r="25" spans="1:22" hidden="1">
      <c r="A25" s="72"/>
      <c r="B25" s="72"/>
      <c r="C25" s="72"/>
      <c r="D25" s="72"/>
      <c r="E25" s="72"/>
      <c r="F25" s="72"/>
      <c r="G25" s="72"/>
      <c r="H25" s="72"/>
      <c r="I25" s="72"/>
      <c r="J25" s="72"/>
      <c r="K25" s="72"/>
      <c r="L25" s="72"/>
      <c r="M25" s="72"/>
      <c r="N25" s="72"/>
      <c r="O25" s="72"/>
      <c r="P25" s="72"/>
      <c r="Q25" s="72"/>
      <c r="R25" s="72"/>
      <c r="S25" s="72"/>
      <c r="T25" s="72"/>
      <c r="U25" s="72"/>
      <c r="V25" s="72"/>
    </row>
    <row r="26" spans="1:22" hidden="1">
      <c r="A26" s="72"/>
      <c r="B26" s="72"/>
      <c r="C26" s="184" t="s">
        <v>83</v>
      </c>
      <c r="D26" s="72"/>
      <c r="E26" s="72"/>
      <c r="F26" s="184" t="s">
        <v>158</v>
      </c>
      <c r="G26" s="184" t="s">
        <v>161</v>
      </c>
      <c r="H26" s="184" t="s">
        <v>177</v>
      </c>
      <c r="I26" s="72"/>
      <c r="J26" s="72"/>
      <c r="K26" s="72"/>
      <c r="L26" s="72"/>
      <c r="M26" s="72"/>
      <c r="N26" s="72"/>
      <c r="O26" s="72"/>
      <c r="P26" s="72"/>
      <c r="Q26" s="72"/>
      <c r="R26" s="72"/>
      <c r="S26" s="72"/>
      <c r="T26" s="72"/>
      <c r="U26" s="72"/>
      <c r="V26" s="72"/>
    </row>
    <row r="27" spans="1:22" ht="62.1" hidden="1">
      <c r="A27" s="72"/>
      <c r="B27" s="72"/>
      <c r="C27" s="72" t="s">
        <v>72</v>
      </c>
      <c r="D27" s="72"/>
      <c r="E27" s="72"/>
      <c r="F27" s="287" t="s">
        <v>178</v>
      </c>
      <c r="G27" s="288" t="s">
        <v>179</v>
      </c>
      <c r="H27" s="288" t="s">
        <v>180</v>
      </c>
      <c r="I27" s="72"/>
      <c r="J27" s="72"/>
      <c r="K27" s="72"/>
      <c r="L27" s="72"/>
      <c r="M27" s="72"/>
      <c r="N27" s="72"/>
      <c r="O27" s="72"/>
      <c r="P27" s="72"/>
      <c r="Q27" s="72"/>
      <c r="R27" s="72"/>
      <c r="S27" s="72"/>
      <c r="T27" s="72"/>
      <c r="U27" s="72"/>
      <c r="V27" s="72"/>
    </row>
    <row r="28" spans="1:22" ht="93" hidden="1">
      <c r="A28" s="72"/>
      <c r="B28" s="72"/>
      <c r="C28" s="72" t="s">
        <v>84</v>
      </c>
      <c r="D28" s="72"/>
      <c r="E28" s="72"/>
      <c r="F28" s="288" t="s">
        <v>181</v>
      </c>
      <c r="G28" s="288" t="s">
        <v>182</v>
      </c>
      <c r="H28" s="288" t="s">
        <v>183</v>
      </c>
      <c r="I28" s="72"/>
      <c r="J28" s="72"/>
      <c r="K28" s="72"/>
      <c r="L28" s="72"/>
      <c r="M28" s="72"/>
      <c r="N28" s="72"/>
      <c r="O28" s="72"/>
      <c r="P28" s="72"/>
      <c r="Q28" s="72"/>
      <c r="R28" s="72"/>
      <c r="S28" s="72"/>
      <c r="T28" s="72"/>
      <c r="U28" s="72"/>
      <c r="V28" s="72"/>
    </row>
    <row r="29" spans="1:22" ht="93" hidden="1">
      <c r="A29" s="72"/>
      <c r="B29" s="72"/>
      <c r="C29" s="72" t="s">
        <v>85</v>
      </c>
      <c r="D29" s="72"/>
      <c r="E29" s="72"/>
      <c r="F29" s="289" t="s">
        <v>184</v>
      </c>
      <c r="G29" s="288" t="s">
        <v>185</v>
      </c>
      <c r="H29" s="288" t="s">
        <v>186</v>
      </c>
      <c r="I29" s="72"/>
      <c r="J29" s="72"/>
      <c r="K29" s="72"/>
      <c r="L29" s="72"/>
      <c r="M29" s="72"/>
      <c r="N29" s="72"/>
      <c r="O29" s="72"/>
      <c r="P29" s="72"/>
      <c r="Q29" s="72"/>
      <c r="R29" s="72"/>
      <c r="S29" s="72"/>
      <c r="T29" s="72"/>
      <c r="U29" s="72"/>
      <c r="V29" s="72"/>
    </row>
    <row r="30" spans="1:22" hidden="1">
      <c r="A30" s="72"/>
      <c r="B30" s="72"/>
      <c r="C30" s="72" t="s">
        <v>86</v>
      </c>
      <c r="D30" s="72"/>
      <c r="E30" s="72"/>
      <c r="F30" s="290" t="s">
        <v>85</v>
      </c>
      <c r="G30" s="290" t="s">
        <v>85</v>
      </c>
      <c r="H30" s="290" t="s">
        <v>85</v>
      </c>
      <c r="I30" s="72"/>
      <c r="J30" s="72"/>
      <c r="K30" s="72"/>
      <c r="L30" s="72"/>
      <c r="M30" s="72"/>
      <c r="N30" s="72"/>
      <c r="O30" s="72"/>
      <c r="P30" s="72"/>
      <c r="Q30" s="72"/>
      <c r="R30" s="72"/>
      <c r="S30" s="72"/>
      <c r="T30" s="72"/>
      <c r="U30" s="72"/>
      <c r="V30" s="72"/>
    </row>
    <row r="31" spans="1:22" hidden="1">
      <c r="A31" s="72"/>
      <c r="B31" s="72"/>
      <c r="C31" s="72" t="s">
        <v>87</v>
      </c>
      <c r="D31" s="72"/>
      <c r="E31" s="72"/>
      <c r="F31" s="72" t="s">
        <v>86</v>
      </c>
      <c r="G31" s="72" t="s">
        <v>86</v>
      </c>
      <c r="H31" s="72" t="s">
        <v>86</v>
      </c>
      <c r="I31" s="72"/>
      <c r="J31" s="72"/>
      <c r="K31" s="72"/>
      <c r="L31" s="72"/>
      <c r="M31" s="72"/>
      <c r="N31" s="72"/>
      <c r="O31" s="72"/>
      <c r="P31" s="72"/>
      <c r="Q31" s="72"/>
      <c r="R31" s="72"/>
      <c r="S31" s="72"/>
      <c r="T31" s="72"/>
      <c r="U31" s="72"/>
      <c r="V31" s="72"/>
    </row>
    <row r="32" spans="1:22" hidden="1">
      <c r="A32" s="72"/>
      <c r="B32" s="72"/>
      <c r="C32" s="72" t="s">
        <v>88</v>
      </c>
      <c r="D32" s="72"/>
      <c r="E32" s="72"/>
      <c r="F32" s="72" t="s">
        <v>87</v>
      </c>
      <c r="G32" s="72" t="s">
        <v>87</v>
      </c>
      <c r="H32" s="72" t="s">
        <v>87</v>
      </c>
      <c r="I32" s="72"/>
      <c r="J32" s="72"/>
      <c r="K32" s="72"/>
      <c r="L32" s="72"/>
      <c r="M32" s="72"/>
      <c r="N32" s="72"/>
      <c r="O32" s="72"/>
      <c r="P32" s="72"/>
      <c r="Q32" s="72"/>
      <c r="R32" s="72"/>
      <c r="S32" s="72"/>
      <c r="T32" s="72"/>
      <c r="U32" s="72"/>
      <c r="V32" s="72"/>
    </row>
    <row r="33" spans="1:22" hidden="1">
      <c r="A33" s="72"/>
      <c r="B33" s="72"/>
      <c r="C33" s="72"/>
      <c r="D33" s="72"/>
      <c r="E33" s="72"/>
      <c r="F33" s="72"/>
      <c r="G33" s="72"/>
      <c r="H33" s="72"/>
      <c r="I33" s="72"/>
      <c r="J33" s="72"/>
      <c r="K33" s="72"/>
      <c r="L33" s="72"/>
      <c r="M33" s="72"/>
      <c r="N33" s="72"/>
      <c r="O33" s="72"/>
      <c r="P33" s="72"/>
      <c r="Q33" s="72"/>
      <c r="R33" s="72"/>
      <c r="S33" s="72"/>
      <c r="T33" s="72"/>
      <c r="U33" s="72"/>
      <c r="V33" s="72"/>
    </row>
    <row r="34" spans="1:22" hidden="1">
      <c r="A34" s="72"/>
      <c r="B34" s="72"/>
      <c r="C34" s="72"/>
      <c r="D34" s="72"/>
      <c r="E34" s="72"/>
      <c r="F34" s="72"/>
      <c r="G34" s="72"/>
      <c r="H34" s="72"/>
      <c r="I34" s="72"/>
      <c r="J34" s="72"/>
      <c r="K34" s="72"/>
      <c r="L34" s="72"/>
      <c r="M34" s="72"/>
      <c r="N34" s="72"/>
      <c r="O34" s="72"/>
      <c r="P34" s="72"/>
      <c r="Q34" s="72"/>
      <c r="R34" s="72"/>
      <c r="S34" s="72"/>
      <c r="T34" s="72"/>
      <c r="U34" s="72"/>
      <c r="V34" s="72"/>
    </row>
    <row r="35" spans="1:22" hidden="1">
      <c r="A35" s="72"/>
      <c r="B35" s="72"/>
      <c r="C35" s="72"/>
      <c r="D35" s="72"/>
      <c r="E35" s="72"/>
      <c r="F35" s="72"/>
      <c r="G35" s="72"/>
      <c r="H35" s="72"/>
      <c r="I35" s="72"/>
      <c r="J35" s="72"/>
      <c r="K35" s="72"/>
      <c r="L35" s="72"/>
      <c r="M35" s="72"/>
      <c r="N35" s="72"/>
      <c r="O35" s="72"/>
      <c r="P35" s="72"/>
      <c r="Q35" s="72"/>
      <c r="R35" s="72"/>
      <c r="S35" s="72"/>
      <c r="T35" s="72"/>
      <c r="U35" s="72"/>
      <c r="V35" s="72"/>
    </row>
    <row r="36" spans="1:22" hidden="1">
      <c r="A36" s="72"/>
      <c r="B36" s="72"/>
      <c r="C36" s="72"/>
      <c r="D36" s="72"/>
      <c r="E36" s="72"/>
      <c r="F36" s="72"/>
      <c r="G36" s="72"/>
      <c r="H36" s="72"/>
      <c r="I36" s="72"/>
      <c r="J36" s="72"/>
      <c r="K36" s="72"/>
      <c r="L36" s="72"/>
      <c r="M36" s="72"/>
      <c r="N36" s="72"/>
      <c r="O36" s="72"/>
      <c r="P36" s="72"/>
      <c r="Q36" s="72"/>
      <c r="R36" s="72"/>
      <c r="S36" s="72"/>
      <c r="T36" s="72"/>
      <c r="U36" s="72"/>
      <c r="V36" s="72"/>
    </row>
    <row r="37" spans="1:22" hidden="1">
      <c r="A37" s="72"/>
      <c r="B37" s="72"/>
      <c r="C37" s="72"/>
      <c r="D37" s="72"/>
      <c r="E37" s="72"/>
      <c r="F37" s="72"/>
      <c r="G37" s="72"/>
      <c r="H37" s="72"/>
      <c r="I37" s="72"/>
      <c r="J37" s="72"/>
      <c r="K37" s="72"/>
      <c r="L37" s="72"/>
      <c r="M37" s="72"/>
      <c r="N37" s="72"/>
      <c r="O37" s="72"/>
      <c r="P37" s="72"/>
      <c r="Q37" s="72"/>
      <c r="R37" s="72"/>
      <c r="S37" s="72"/>
      <c r="T37" s="72"/>
      <c r="U37" s="72"/>
      <c r="V37" s="72"/>
    </row>
    <row r="38" spans="1:22" hidden="1">
      <c r="A38" s="72"/>
      <c r="B38" s="72"/>
      <c r="C38" s="72"/>
      <c r="D38" s="72"/>
      <c r="E38" s="72"/>
      <c r="F38" s="72"/>
      <c r="G38" s="72"/>
      <c r="H38" s="72"/>
      <c r="I38" s="72"/>
      <c r="J38" s="72"/>
      <c r="K38" s="72"/>
      <c r="L38" s="72"/>
      <c r="M38" s="72"/>
      <c r="N38" s="72"/>
      <c r="O38" s="72"/>
      <c r="P38" s="72"/>
      <c r="Q38" s="72"/>
      <c r="R38" s="72"/>
      <c r="S38" s="72"/>
      <c r="T38" s="72"/>
      <c r="U38" s="72"/>
      <c r="V38" s="72"/>
    </row>
    <row r="39" spans="1:22" hidden="1">
      <c r="A39" s="72"/>
      <c r="B39" s="72"/>
      <c r="C39" s="72"/>
      <c r="D39" s="72"/>
      <c r="E39" s="72"/>
      <c r="F39" s="72"/>
      <c r="G39" s="72"/>
      <c r="H39" s="72"/>
      <c r="I39" s="72"/>
      <c r="J39" s="72"/>
      <c r="K39" s="72"/>
      <c r="L39" s="72"/>
      <c r="M39" s="72"/>
      <c r="N39" s="72"/>
      <c r="O39" s="72"/>
      <c r="P39" s="72"/>
      <c r="Q39" s="72"/>
      <c r="R39" s="72"/>
      <c r="S39" s="72"/>
      <c r="T39" s="72"/>
      <c r="U39" s="72"/>
      <c r="V39" s="72"/>
    </row>
    <row r="40" spans="1:22" hidden="1">
      <c r="A40" s="72"/>
      <c r="B40" s="72"/>
      <c r="C40" s="72"/>
      <c r="D40" s="72"/>
      <c r="E40" s="72"/>
      <c r="F40" s="72"/>
      <c r="G40" s="72"/>
      <c r="H40" s="72"/>
      <c r="I40" s="72"/>
      <c r="J40" s="72"/>
      <c r="K40" s="72"/>
      <c r="L40" s="72"/>
      <c r="M40" s="72"/>
      <c r="N40" s="72"/>
      <c r="O40" s="72"/>
      <c r="P40" s="72"/>
      <c r="Q40" s="72"/>
      <c r="R40" s="72"/>
      <c r="S40" s="72"/>
      <c r="T40" s="72"/>
      <c r="U40" s="72"/>
      <c r="V40" s="72"/>
    </row>
    <row r="41" spans="1:22" ht="62.1" hidden="1">
      <c r="A41" s="72"/>
      <c r="B41" s="72"/>
      <c r="C41" s="185" t="s">
        <v>89</v>
      </c>
      <c r="D41" s="186" t="s">
        <v>90</v>
      </c>
      <c r="E41" s="186" t="s">
        <v>91</v>
      </c>
      <c r="F41" s="72"/>
      <c r="G41" s="72"/>
      <c r="H41" s="72"/>
      <c r="I41" s="72"/>
      <c r="J41" s="72"/>
      <c r="K41" s="72"/>
      <c r="L41" s="72"/>
      <c r="M41" s="72"/>
      <c r="N41" s="72"/>
      <c r="O41" s="72"/>
      <c r="P41" s="72"/>
      <c r="Q41" s="72"/>
      <c r="R41" s="72"/>
      <c r="S41" s="72"/>
      <c r="T41" s="72"/>
      <c r="U41" s="72"/>
      <c r="V41" s="72"/>
    </row>
    <row r="42" spans="1:22" hidden="1">
      <c r="A42" s="72"/>
      <c r="B42" s="72"/>
      <c r="C42" s="187" t="s">
        <v>92</v>
      </c>
      <c r="D42" s="188">
        <f>Introduction!C31</f>
        <v>0</v>
      </c>
      <c r="E42" s="188">
        <f>Introduction!C32</f>
        <v>0</v>
      </c>
      <c r="F42" s="72"/>
      <c r="G42" s="72"/>
      <c r="H42" s="72"/>
      <c r="I42" s="72"/>
      <c r="J42" s="72"/>
      <c r="K42" s="72"/>
      <c r="L42" s="72"/>
      <c r="M42" s="72"/>
      <c r="N42" s="72"/>
      <c r="O42" s="72"/>
      <c r="P42" s="72"/>
      <c r="Q42" s="72"/>
      <c r="R42" s="72"/>
      <c r="S42" s="72"/>
      <c r="T42" s="72"/>
      <c r="U42" s="72"/>
      <c r="V42" s="72"/>
    </row>
    <row r="43" spans="1:22" hidden="1">
      <c r="A43" s="72"/>
      <c r="B43" s="72"/>
      <c r="C43" s="187" t="s">
        <v>54</v>
      </c>
      <c r="D43" s="189">
        <f>Introduction!C29</f>
        <v>0</v>
      </c>
      <c r="E43" s="189">
        <f>Introduction!C30</f>
        <v>0</v>
      </c>
      <c r="F43" s="72"/>
      <c r="G43" s="72"/>
      <c r="H43" s="72"/>
      <c r="I43" s="72"/>
      <c r="J43" s="72"/>
      <c r="K43" s="72"/>
      <c r="L43" s="72"/>
      <c r="M43" s="72"/>
      <c r="N43" s="72"/>
      <c r="O43" s="72"/>
      <c r="P43" s="72"/>
      <c r="Q43" s="72"/>
      <c r="R43" s="72"/>
      <c r="S43" s="72"/>
      <c r="T43" s="72"/>
      <c r="U43" s="72"/>
      <c r="V43" s="72"/>
    </row>
    <row r="44" spans="1:22" hidden="1">
      <c r="A44" s="72"/>
      <c r="B44" s="72"/>
      <c r="C44" s="72" t="s">
        <v>53</v>
      </c>
      <c r="D44" s="72"/>
      <c r="E44" s="72"/>
      <c r="F44" s="72"/>
      <c r="G44" s="72"/>
      <c r="H44" s="72"/>
      <c r="I44" s="72"/>
      <c r="J44" s="72"/>
      <c r="K44" s="72"/>
      <c r="L44" s="72"/>
      <c r="M44" s="72"/>
      <c r="N44" s="72"/>
      <c r="O44" s="72"/>
      <c r="P44" s="72"/>
      <c r="Q44" s="72"/>
      <c r="R44" s="72"/>
      <c r="S44" s="72"/>
      <c r="T44" s="72"/>
      <c r="U44" s="72"/>
      <c r="V44" s="72"/>
    </row>
    <row r="45" spans="1:22" hidden="1">
      <c r="A45" s="72"/>
      <c r="B45" s="72"/>
      <c r="C45" s="72"/>
      <c r="D45" s="72"/>
      <c r="E45" s="72"/>
      <c r="F45" s="72"/>
      <c r="G45" s="72"/>
      <c r="H45" s="72"/>
      <c r="I45" s="72"/>
      <c r="J45" s="72"/>
      <c r="K45" s="72"/>
      <c r="L45" s="72"/>
      <c r="M45" s="72"/>
      <c r="N45" s="72"/>
      <c r="O45" s="72"/>
      <c r="P45" s="72"/>
      <c r="Q45" s="72"/>
      <c r="R45" s="72"/>
      <c r="S45" s="72"/>
      <c r="T45" s="72"/>
      <c r="U45" s="72"/>
      <c r="V45" s="72"/>
    </row>
    <row r="46" spans="1:22" hidden="1">
      <c r="A46" s="72"/>
      <c r="B46" s="72"/>
      <c r="C46" s="72"/>
      <c r="D46" s="72"/>
      <c r="E46" s="72"/>
      <c r="F46" s="72"/>
      <c r="G46" s="72"/>
      <c r="H46" s="72"/>
      <c r="I46" s="72"/>
      <c r="J46" s="72"/>
      <c r="K46" s="72"/>
      <c r="L46" s="72"/>
      <c r="M46" s="72"/>
      <c r="N46" s="72"/>
      <c r="O46" s="72"/>
      <c r="P46" s="72"/>
      <c r="Q46" s="72"/>
      <c r="R46" s="72"/>
      <c r="S46" s="72"/>
      <c r="T46" s="72"/>
      <c r="U46" s="72"/>
      <c r="V46" s="72"/>
    </row>
    <row r="47" spans="1:22">
      <c r="A47" s="72"/>
      <c r="B47" s="72"/>
      <c r="C47" s="72"/>
      <c r="D47" s="72" t="s">
        <v>93</v>
      </c>
      <c r="E47" s="72"/>
      <c r="F47" s="72"/>
      <c r="G47" s="72"/>
      <c r="H47" s="72"/>
      <c r="I47" s="72"/>
      <c r="J47" s="72"/>
      <c r="K47" s="72"/>
      <c r="L47" s="72"/>
      <c r="M47" s="72"/>
      <c r="N47" s="72"/>
      <c r="O47" s="72"/>
      <c r="P47" s="72"/>
      <c r="Q47" s="72"/>
      <c r="R47" s="72"/>
      <c r="S47" s="72"/>
      <c r="T47" s="72"/>
      <c r="U47" s="72"/>
      <c r="V47" s="72"/>
    </row>
    <row r="48" spans="1:22">
      <c r="A48" s="72"/>
      <c r="B48" s="72"/>
      <c r="C48" s="72"/>
      <c r="D48" s="72"/>
      <c r="E48" s="72"/>
      <c r="F48" s="72"/>
      <c r="G48" s="72"/>
      <c r="H48" s="72"/>
      <c r="I48" s="72"/>
      <c r="J48" s="72"/>
      <c r="K48" s="72"/>
      <c r="L48" s="72"/>
      <c r="M48" s="72"/>
      <c r="N48" s="72"/>
      <c r="O48" s="72"/>
      <c r="P48" s="72"/>
      <c r="Q48" s="72"/>
      <c r="R48" s="72"/>
      <c r="S48" s="72"/>
      <c r="T48" s="72"/>
      <c r="U48" s="72"/>
      <c r="V48" s="72"/>
    </row>
    <row r="49" spans="1:22">
      <c r="A49" s="72"/>
      <c r="B49" s="72"/>
      <c r="C49" s="72"/>
      <c r="D49" s="72"/>
      <c r="E49" s="72"/>
      <c r="F49" s="72"/>
      <c r="G49" s="72"/>
      <c r="H49" s="72"/>
      <c r="I49" s="72"/>
      <c r="J49" s="72"/>
      <c r="K49" s="72"/>
      <c r="L49" s="72"/>
      <c r="M49" s="72"/>
      <c r="N49" s="72"/>
      <c r="O49" s="72"/>
      <c r="P49" s="72"/>
      <c r="Q49" s="72"/>
      <c r="R49" s="72"/>
      <c r="S49" s="72"/>
      <c r="T49" s="72"/>
      <c r="U49" s="72"/>
      <c r="V49" s="72"/>
    </row>
    <row r="50" spans="1:22">
      <c r="A50" s="72"/>
      <c r="B50" s="72"/>
      <c r="C50" s="72"/>
      <c r="D50" s="72"/>
      <c r="E50" s="72"/>
      <c r="F50" s="72"/>
      <c r="G50" s="72"/>
      <c r="H50" s="72"/>
      <c r="I50" s="72"/>
      <c r="J50" s="72"/>
      <c r="K50" s="72"/>
      <c r="L50" s="72"/>
      <c r="M50" s="72"/>
      <c r="N50" s="72"/>
      <c r="O50" s="72"/>
      <c r="P50" s="72"/>
      <c r="Q50" s="72"/>
      <c r="R50" s="72"/>
      <c r="S50" s="72"/>
      <c r="T50" s="72"/>
      <c r="U50" s="72"/>
      <c r="V50" s="72"/>
    </row>
    <row r="51" spans="1:22">
      <c r="A51" s="72"/>
      <c r="B51" s="72"/>
      <c r="C51" s="72"/>
      <c r="D51" s="72"/>
      <c r="E51" s="72"/>
      <c r="F51" s="72"/>
      <c r="G51" s="72"/>
      <c r="H51" s="72"/>
      <c r="I51" s="72"/>
      <c r="J51" s="72"/>
      <c r="K51" s="72"/>
      <c r="L51" s="72"/>
      <c r="M51" s="72"/>
      <c r="N51" s="72"/>
      <c r="O51" s="72"/>
      <c r="P51" s="72"/>
      <c r="Q51" s="72"/>
      <c r="R51" s="72"/>
      <c r="S51" s="72"/>
      <c r="T51" s="72"/>
      <c r="U51" s="72"/>
      <c r="V51" s="72"/>
    </row>
    <row r="52" spans="1:22">
      <c r="A52" s="72"/>
      <c r="B52" s="72"/>
      <c r="C52" s="72"/>
      <c r="D52" s="72"/>
      <c r="E52" s="72"/>
      <c r="F52" s="72"/>
      <c r="G52" s="72"/>
      <c r="H52" s="72"/>
      <c r="I52" s="72"/>
      <c r="J52" s="72"/>
      <c r="K52" s="72"/>
      <c r="L52" s="72"/>
      <c r="M52" s="72"/>
      <c r="N52" s="72"/>
      <c r="O52" s="72"/>
      <c r="P52" s="72"/>
      <c r="Q52" s="72"/>
      <c r="R52" s="72"/>
      <c r="S52" s="72"/>
      <c r="T52" s="72"/>
      <c r="U52" s="72"/>
      <c r="V52" s="72"/>
    </row>
    <row r="53" spans="1:22">
      <c r="A53" s="72"/>
      <c r="B53" s="72"/>
      <c r="C53" s="72"/>
      <c r="D53" s="72"/>
      <c r="E53" s="72"/>
      <c r="F53" s="72"/>
      <c r="G53" s="72"/>
      <c r="H53" s="72"/>
      <c r="I53" s="72"/>
      <c r="J53" s="72"/>
      <c r="K53" s="72"/>
      <c r="L53" s="72"/>
      <c r="M53" s="72"/>
      <c r="N53" s="72"/>
      <c r="O53" s="72"/>
      <c r="P53" s="72"/>
      <c r="Q53" s="72"/>
      <c r="R53" s="72"/>
      <c r="S53" s="72"/>
      <c r="T53" s="72"/>
      <c r="U53" s="72"/>
      <c r="V53" s="72"/>
    </row>
    <row r="54" spans="1:22">
      <c r="A54" s="72"/>
      <c r="B54" s="72"/>
      <c r="C54" s="72"/>
      <c r="D54" s="72"/>
      <c r="E54" s="72"/>
      <c r="F54" s="72"/>
      <c r="G54" s="72"/>
      <c r="H54" s="72"/>
      <c r="I54" s="72"/>
      <c r="J54" s="72"/>
      <c r="K54" s="72"/>
      <c r="L54" s="72"/>
      <c r="M54" s="72"/>
      <c r="N54" s="72"/>
      <c r="O54" s="72"/>
      <c r="P54" s="72"/>
      <c r="Q54" s="72"/>
      <c r="R54" s="72"/>
      <c r="S54" s="72"/>
      <c r="T54" s="72"/>
      <c r="U54" s="72"/>
      <c r="V54" s="72"/>
    </row>
    <row r="55" spans="1:22">
      <c r="A55" s="72"/>
      <c r="B55" s="72"/>
      <c r="C55" s="72"/>
      <c r="D55" s="72"/>
      <c r="E55" s="72"/>
      <c r="F55" s="72"/>
      <c r="G55" s="72"/>
      <c r="H55" s="72"/>
      <c r="I55" s="72"/>
      <c r="J55" s="72"/>
      <c r="K55" s="72"/>
      <c r="L55" s="72"/>
      <c r="M55" s="72"/>
      <c r="N55" s="72"/>
      <c r="O55" s="72"/>
      <c r="P55" s="72"/>
      <c r="Q55" s="72"/>
      <c r="R55" s="72"/>
      <c r="S55" s="72"/>
      <c r="T55" s="72"/>
      <c r="U55" s="72"/>
      <c r="V55" s="72"/>
    </row>
    <row r="56" spans="1:22">
      <c r="A56" s="72"/>
      <c r="B56" s="72"/>
      <c r="C56" s="72"/>
      <c r="D56" s="72"/>
      <c r="E56" s="72"/>
      <c r="F56" s="72"/>
      <c r="G56" s="72"/>
      <c r="H56" s="72"/>
      <c r="I56" s="72"/>
      <c r="J56" s="72"/>
      <c r="K56" s="72"/>
      <c r="L56" s="72"/>
      <c r="M56" s="72"/>
      <c r="N56" s="72"/>
      <c r="O56" s="72"/>
      <c r="P56" s="72"/>
      <c r="Q56" s="72"/>
      <c r="R56" s="72"/>
      <c r="S56" s="72"/>
      <c r="T56" s="72"/>
      <c r="U56" s="72"/>
      <c r="V56" s="72"/>
    </row>
    <row r="57" spans="1:22">
      <c r="A57" s="72"/>
      <c r="B57" s="72"/>
      <c r="C57" s="72"/>
      <c r="D57" s="72"/>
      <c r="E57" s="72"/>
      <c r="F57" s="72"/>
      <c r="G57" s="72"/>
      <c r="H57" s="72"/>
      <c r="I57" s="72"/>
      <c r="J57" s="72"/>
      <c r="K57" s="72"/>
      <c r="L57" s="72"/>
      <c r="M57" s="72"/>
      <c r="N57" s="72"/>
      <c r="O57" s="72"/>
      <c r="P57" s="72"/>
      <c r="Q57" s="72"/>
      <c r="R57" s="72"/>
      <c r="S57" s="72"/>
      <c r="T57" s="72"/>
      <c r="U57" s="72"/>
      <c r="V57" s="72"/>
    </row>
    <row r="58" spans="1:22">
      <c r="A58" s="72"/>
      <c r="B58" s="72"/>
      <c r="C58" s="72"/>
      <c r="D58" s="72"/>
      <c r="E58" s="72"/>
      <c r="F58" s="72"/>
      <c r="G58" s="72"/>
      <c r="H58" s="72"/>
      <c r="I58" s="72"/>
      <c r="J58" s="72"/>
      <c r="K58" s="72"/>
      <c r="L58" s="72"/>
      <c r="M58" s="72"/>
      <c r="N58" s="72"/>
      <c r="O58" s="72"/>
      <c r="P58" s="72"/>
      <c r="Q58" s="72"/>
      <c r="R58" s="72"/>
      <c r="S58" s="72"/>
      <c r="T58" s="72"/>
      <c r="U58" s="72"/>
      <c r="V58" s="72"/>
    </row>
    <row r="59" spans="1:22">
      <c r="A59" s="72"/>
      <c r="B59" s="72"/>
      <c r="C59" s="72"/>
      <c r="D59" s="72"/>
      <c r="E59" s="72"/>
      <c r="F59" s="72"/>
      <c r="G59" s="72"/>
      <c r="H59" s="72"/>
      <c r="I59" s="72"/>
      <c r="J59" s="72"/>
      <c r="K59" s="72"/>
      <c r="L59" s="72"/>
      <c r="M59" s="72"/>
      <c r="N59" s="72"/>
      <c r="O59" s="72"/>
      <c r="P59" s="72"/>
      <c r="Q59" s="72"/>
      <c r="R59" s="72"/>
      <c r="S59" s="72"/>
      <c r="T59" s="72"/>
      <c r="U59" s="72"/>
      <c r="V59" s="72"/>
    </row>
    <row r="60" spans="1:22">
      <c r="A60" s="72"/>
      <c r="B60" s="72"/>
      <c r="C60" s="72"/>
      <c r="D60" s="72"/>
      <c r="E60" s="72"/>
      <c r="F60" s="72"/>
      <c r="G60" s="72"/>
      <c r="H60" s="72"/>
      <c r="I60" s="72"/>
      <c r="J60" s="72"/>
      <c r="K60" s="72"/>
      <c r="L60" s="72"/>
      <c r="M60" s="72"/>
      <c r="N60" s="72"/>
      <c r="O60" s="72"/>
      <c r="P60" s="72"/>
      <c r="Q60" s="72"/>
      <c r="R60" s="72"/>
      <c r="S60" s="72"/>
      <c r="T60" s="72"/>
      <c r="U60" s="72"/>
      <c r="V60" s="72"/>
    </row>
    <row r="61" spans="1:22">
      <c r="A61" s="72"/>
      <c r="B61" s="72"/>
      <c r="C61" s="72"/>
      <c r="D61" s="72"/>
      <c r="E61" s="72"/>
      <c r="F61" s="72"/>
      <c r="G61" s="72"/>
      <c r="H61" s="72"/>
      <c r="I61" s="72"/>
      <c r="J61" s="72"/>
      <c r="K61" s="72"/>
      <c r="L61" s="72"/>
      <c r="M61" s="72"/>
      <c r="N61" s="72"/>
      <c r="O61" s="72"/>
      <c r="P61" s="72"/>
      <c r="Q61" s="72"/>
      <c r="R61" s="72"/>
      <c r="S61" s="72"/>
      <c r="T61" s="72"/>
      <c r="U61" s="72"/>
      <c r="V61" s="72"/>
    </row>
    <row r="62" spans="1:22">
      <c r="A62" s="72"/>
      <c r="B62" s="72"/>
      <c r="C62" s="72"/>
      <c r="D62" s="72"/>
      <c r="E62" s="72"/>
      <c r="F62" s="72"/>
      <c r="G62" s="72"/>
      <c r="H62" s="72"/>
      <c r="I62" s="72"/>
      <c r="J62" s="72"/>
      <c r="K62" s="72"/>
      <c r="L62" s="72"/>
      <c r="M62" s="72"/>
      <c r="N62" s="72"/>
      <c r="O62" s="72"/>
      <c r="P62" s="72"/>
      <c r="Q62" s="72"/>
      <c r="R62" s="72"/>
      <c r="S62" s="72"/>
      <c r="T62" s="72"/>
      <c r="U62" s="72"/>
      <c r="V62" s="72"/>
    </row>
    <row r="63" spans="1:22">
      <c r="A63" s="72"/>
      <c r="B63" s="72"/>
      <c r="C63" s="72"/>
      <c r="D63" s="72"/>
      <c r="E63" s="72"/>
      <c r="F63" s="72"/>
      <c r="G63" s="72"/>
      <c r="H63" s="72"/>
      <c r="I63" s="72"/>
      <c r="J63" s="72"/>
      <c r="K63" s="72"/>
      <c r="L63" s="72"/>
      <c r="M63" s="72"/>
      <c r="N63" s="72"/>
      <c r="O63" s="72"/>
      <c r="P63" s="72"/>
      <c r="Q63" s="72"/>
      <c r="R63" s="72"/>
      <c r="S63" s="72"/>
      <c r="T63" s="72"/>
      <c r="U63" s="72"/>
      <c r="V63" s="72"/>
    </row>
    <row r="64" spans="1:22">
      <c r="A64" s="72"/>
      <c r="B64" s="72"/>
      <c r="C64" s="72"/>
      <c r="D64" s="72"/>
      <c r="E64" s="72"/>
      <c r="F64" s="72"/>
      <c r="G64" s="72"/>
      <c r="H64" s="72"/>
      <c r="I64" s="72"/>
      <c r="J64" s="72"/>
      <c r="K64" s="72"/>
      <c r="L64" s="72"/>
      <c r="M64" s="72"/>
      <c r="N64" s="72"/>
      <c r="O64" s="72"/>
      <c r="P64" s="72"/>
      <c r="Q64" s="72"/>
      <c r="R64" s="72"/>
      <c r="S64" s="72"/>
      <c r="T64" s="72"/>
      <c r="U64" s="72"/>
      <c r="V64" s="72"/>
    </row>
    <row r="65" spans="1:22">
      <c r="A65" s="72"/>
      <c r="B65" s="72"/>
      <c r="C65" s="72"/>
      <c r="D65" s="72"/>
      <c r="E65" s="72"/>
      <c r="F65" s="72"/>
      <c r="G65" s="72"/>
      <c r="H65" s="72"/>
      <c r="I65" s="72"/>
      <c r="J65" s="72"/>
      <c r="K65" s="72"/>
      <c r="L65" s="72"/>
      <c r="M65" s="72"/>
      <c r="N65" s="72"/>
      <c r="O65" s="72"/>
      <c r="P65" s="72"/>
      <c r="Q65" s="72"/>
      <c r="R65" s="72"/>
      <c r="S65" s="72"/>
      <c r="T65" s="72"/>
      <c r="U65" s="72"/>
      <c r="V65" s="72"/>
    </row>
    <row r="66" spans="1:22">
      <c r="A66" s="72"/>
      <c r="B66" s="72"/>
      <c r="C66" s="72"/>
      <c r="D66" s="72"/>
      <c r="E66" s="72"/>
      <c r="F66" s="72"/>
      <c r="G66" s="72"/>
      <c r="H66" s="72"/>
      <c r="I66" s="72"/>
      <c r="J66" s="72"/>
      <c r="K66" s="72"/>
      <c r="L66" s="72"/>
      <c r="M66" s="72"/>
      <c r="N66" s="72"/>
      <c r="O66" s="72"/>
      <c r="P66" s="72"/>
      <c r="Q66" s="72"/>
      <c r="R66" s="72"/>
      <c r="S66" s="72"/>
      <c r="T66" s="72"/>
      <c r="U66" s="72"/>
      <c r="V66" s="72"/>
    </row>
    <row r="67" spans="1:22">
      <c r="A67" s="72"/>
      <c r="B67" s="72"/>
      <c r="C67" s="72"/>
      <c r="D67" s="72"/>
      <c r="E67" s="72"/>
      <c r="F67" s="72"/>
      <c r="G67" s="72"/>
      <c r="H67" s="72"/>
      <c r="I67" s="72"/>
      <c r="J67" s="72"/>
      <c r="K67" s="72"/>
      <c r="L67" s="72"/>
      <c r="M67" s="72"/>
      <c r="N67" s="72"/>
      <c r="O67" s="72"/>
      <c r="P67" s="72"/>
      <c r="Q67" s="72"/>
      <c r="R67" s="72"/>
      <c r="S67" s="72"/>
      <c r="T67" s="72"/>
      <c r="U67" s="72"/>
      <c r="V67" s="72"/>
    </row>
    <row r="68" spans="1:22">
      <c r="A68" s="72"/>
      <c r="B68" s="72"/>
      <c r="C68" s="72"/>
      <c r="D68" s="72"/>
      <c r="E68" s="72"/>
      <c r="F68" s="72"/>
      <c r="G68" s="72"/>
      <c r="H68" s="72"/>
      <c r="I68" s="72"/>
      <c r="J68" s="72"/>
      <c r="K68" s="72"/>
      <c r="L68" s="72"/>
      <c r="M68" s="72"/>
      <c r="N68" s="72"/>
      <c r="O68" s="72"/>
      <c r="P68" s="72"/>
      <c r="Q68" s="72"/>
      <c r="R68" s="72"/>
      <c r="S68" s="72"/>
      <c r="T68" s="72"/>
      <c r="U68" s="72"/>
      <c r="V68" s="72"/>
    </row>
    <row r="69" spans="1:22">
      <c r="A69" s="72"/>
      <c r="B69" s="72"/>
      <c r="C69" s="72"/>
      <c r="D69" s="72"/>
      <c r="E69" s="72"/>
      <c r="F69" s="72"/>
      <c r="G69" s="72"/>
      <c r="H69" s="72"/>
      <c r="I69" s="72"/>
      <c r="J69" s="72"/>
      <c r="K69" s="72"/>
      <c r="L69" s="72"/>
      <c r="M69" s="72"/>
      <c r="N69" s="72"/>
      <c r="O69" s="72"/>
      <c r="P69" s="72"/>
      <c r="Q69" s="72"/>
      <c r="R69" s="72"/>
      <c r="S69" s="72"/>
      <c r="T69" s="72"/>
      <c r="U69" s="72"/>
      <c r="V69" s="72"/>
    </row>
  </sheetData>
  <mergeCells count="4">
    <mergeCell ref="F3:J3"/>
    <mergeCell ref="A3:D3"/>
    <mergeCell ref="A1:D1"/>
    <mergeCell ref="C22:F22"/>
  </mergeCells>
  <conditionalFormatting sqref="J12">
    <cfRule type="containsText" dxfId="632" priority="369" operator="containsText" text="Maintaining">
      <formula>NOT(ISERROR(SEARCH("Maintaining",J12)))</formula>
    </cfRule>
    <cfRule type="containsText" dxfId="631" priority="370" operator="containsText" text="Above and Beyond">
      <formula>NOT(ISERROR(SEARCH("Above and Beyond",J12)))</formula>
    </cfRule>
    <cfRule type="containsText" dxfId="630" priority="371" operator="containsText" text="Taking Away">
      <formula>NOT(ISERROR(SEARCH("Taking Away",J12)))</formula>
    </cfRule>
  </conditionalFormatting>
  <conditionalFormatting sqref="L11:L13">
    <cfRule type="notContainsBlanks" dxfId="629" priority="376">
      <formula>LEN(TRIM(L11))&gt;0</formula>
    </cfRule>
    <cfRule type="expression" dxfId="628" priority="380">
      <formula>H11&lt;&gt;""</formula>
    </cfRule>
  </conditionalFormatting>
  <conditionalFormatting sqref="H11:H12">
    <cfRule type="containsBlanks" dxfId="627" priority="367" stopIfTrue="1">
      <formula>LEN(TRIM(H11))=0</formula>
    </cfRule>
  </conditionalFormatting>
  <conditionalFormatting sqref="J12">
    <cfRule type="containsBlanks" dxfId="626" priority="363">
      <formula>LEN(TRIM(J12))=0</formula>
    </cfRule>
  </conditionalFormatting>
  <conditionalFormatting sqref="P11:Q12">
    <cfRule type="expression" dxfId="625" priority="379">
      <formula>$O11&lt;&gt;"yes"</formula>
    </cfRule>
  </conditionalFormatting>
  <conditionalFormatting sqref="Q11:Q12">
    <cfRule type="expression" dxfId="624" priority="361" stopIfTrue="1">
      <formula>$O11="yes"</formula>
    </cfRule>
    <cfRule type="notContainsBlanks" dxfId="623" priority="378" stopIfTrue="1">
      <formula>LEN(TRIM(Q11))&gt;0</formula>
    </cfRule>
  </conditionalFormatting>
  <conditionalFormatting sqref="P11:P12">
    <cfRule type="notContainsBlanks" dxfId="622" priority="360" stopIfTrue="1">
      <formula>LEN(TRIM(P11))&gt;0</formula>
    </cfRule>
    <cfRule type="expression" dxfId="621" priority="362">
      <formula>$O11="yes"</formula>
    </cfRule>
  </conditionalFormatting>
  <conditionalFormatting sqref="H11:H12">
    <cfRule type="notContainsBlanks" dxfId="620" priority="359">
      <formula>LEN(TRIM(H11))&gt;0</formula>
    </cfRule>
  </conditionalFormatting>
  <conditionalFormatting sqref="Q11:Q12">
    <cfRule type="notContainsBlanks" dxfId="619" priority="355" stopIfTrue="1">
      <formula>LEN(TRIM(Q11))&gt;0</formula>
    </cfRule>
    <cfRule type="expression" dxfId="618" priority="356">
      <formula>$O11="yes"</formula>
    </cfRule>
  </conditionalFormatting>
  <conditionalFormatting sqref="R17:R19">
    <cfRule type="expression" dxfId="617" priority="349">
      <formula>$O17="yes"</formula>
    </cfRule>
  </conditionalFormatting>
  <conditionalFormatting sqref="R17:R19">
    <cfRule type="expression" dxfId="616" priority="350">
      <formula>$O17&lt;&gt;"yes"</formula>
    </cfRule>
  </conditionalFormatting>
  <conditionalFormatting sqref="R17:R19">
    <cfRule type="expression" dxfId="615" priority="347" stopIfTrue="1">
      <formula>$O17="yes"</formula>
    </cfRule>
    <cfRule type="notContainsBlanks" dxfId="614" priority="348" stopIfTrue="1">
      <formula>LEN(TRIM(R17))&gt;0</formula>
    </cfRule>
  </conditionalFormatting>
  <conditionalFormatting sqref="R17:R19">
    <cfRule type="notContainsBlanks" dxfId="613" priority="345" stopIfTrue="1">
      <formula>LEN(TRIM(R17))&gt;0</formula>
    </cfRule>
    <cfRule type="expression" dxfId="612" priority="346">
      <formula>$O17="yes"</formula>
    </cfRule>
  </conditionalFormatting>
  <conditionalFormatting sqref="O17:O19">
    <cfRule type="notContainsBlanks" dxfId="611" priority="3" stopIfTrue="1">
      <formula>LEN(TRIM(O17))&gt;0</formula>
    </cfRule>
    <cfRule type="expression" dxfId="610" priority="382">
      <formula>H17&lt;&gt;"yes"</formula>
    </cfRule>
  </conditionalFormatting>
  <conditionalFormatting sqref="P17:Q19">
    <cfRule type="expression" dxfId="609" priority="342">
      <formula>$O17&lt;&gt;"yes"</formula>
    </cfRule>
  </conditionalFormatting>
  <conditionalFormatting sqref="Q17:Q19">
    <cfRule type="expression" dxfId="608" priority="339" stopIfTrue="1">
      <formula>$O17="yes"</formula>
    </cfRule>
    <cfRule type="notContainsBlanks" dxfId="607" priority="341" stopIfTrue="1">
      <formula>LEN(TRIM(Q17))&gt;0</formula>
    </cfRule>
  </conditionalFormatting>
  <conditionalFormatting sqref="P17:P19">
    <cfRule type="notContainsBlanks" dxfId="606" priority="338" stopIfTrue="1">
      <formula>LEN(TRIM(P17))&gt;0</formula>
    </cfRule>
    <cfRule type="expression" dxfId="605" priority="340">
      <formula>$O17="yes"</formula>
    </cfRule>
  </conditionalFormatting>
  <conditionalFormatting sqref="Q17:Q19">
    <cfRule type="notContainsBlanks" dxfId="604" priority="336" stopIfTrue="1">
      <formula>LEN(TRIM(Q17))&gt;0</formula>
    </cfRule>
    <cfRule type="expression" dxfId="603" priority="337">
      <formula>$O17="yes"</formula>
    </cfRule>
  </conditionalFormatting>
  <conditionalFormatting sqref="H17:H19">
    <cfRule type="containsBlanks" dxfId="602" priority="335" stopIfTrue="1">
      <formula>LEN(TRIM(H17))=0</formula>
    </cfRule>
  </conditionalFormatting>
  <conditionalFormatting sqref="H17:H19">
    <cfRule type="notContainsBlanks" dxfId="601" priority="334">
      <formula>LEN(TRIM(H17))&gt;0</formula>
    </cfRule>
  </conditionalFormatting>
  <conditionalFormatting sqref="M17:M19">
    <cfRule type="expression" dxfId="600" priority="333">
      <formula>$H17="yes"</formula>
    </cfRule>
  </conditionalFormatting>
  <conditionalFormatting sqref="M17:M19">
    <cfRule type="notContainsBlanks" dxfId="599" priority="330">
      <formula>LEN(TRIM(M17))&gt;0</formula>
    </cfRule>
  </conditionalFormatting>
  <conditionalFormatting sqref="M17:M19">
    <cfRule type="expression" dxfId="598" priority="331">
      <formula>$H17&lt;&gt;"yes"</formula>
    </cfRule>
  </conditionalFormatting>
  <conditionalFormatting sqref="J11">
    <cfRule type="containsText" dxfId="597" priority="173" operator="containsText" text="Maintaining">
      <formula>NOT(ISERROR(SEARCH("Maintaining",J11)))</formula>
    </cfRule>
    <cfRule type="containsText" dxfId="596" priority="174" operator="containsText" text="Above and Beyond">
      <formula>NOT(ISERROR(SEARCH("Above and Beyond",J11)))</formula>
    </cfRule>
    <cfRule type="containsText" dxfId="595" priority="175" operator="containsText" text="Taking Away">
      <formula>NOT(ISERROR(SEARCH("Taking Away",J11)))</formula>
    </cfRule>
  </conditionalFormatting>
  <conditionalFormatting sqref="J11">
    <cfRule type="containsBlanks" dxfId="594" priority="172">
      <formula>LEN(TRIM(J11))=0</formula>
    </cfRule>
  </conditionalFormatting>
  <conditionalFormatting sqref="J11:J12">
    <cfRule type="containsText" dxfId="593" priority="171" operator="containsText" text="not BIA question">
      <formula>NOT(ISERROR(SEARCH("not BIA question",J11)))</formula>
    </cfRule>
  </conditionalFormatting>
  <conditionalFormatting sqref="J17">
    <cfRule type="containsText" dxfId="592" priority="168" operator="containsText" text="Maintaining">
      <formula>NOT(ISERROR(SEARCH("Maintaining",J17)))</formula>
    </cfRule>
    <cfRule type="containsText" dxfId="591" priority="169" operator="containsText" text="Above and Beyond">
      <formula>NOT(ISERROR(SEARCH("Above and Beyond",J17)))</formula>
    </cfRule>
    <cfRule type="containsText" dxfId="590" priority="170" operator="containsText" text="Taking Away">
      <formula>NOT(ISERROR(SEARCH("Taking Away",J17)))</formula>
    </cfRule>
  </conditionalFormatting>
  <conditionalFormatting sqref="J17">
    <cfRule type="containsBlanks" dxfId="589" priority="167">
      <formula>LEN(TRIM(J17))=0</formula>
    </cfRule>
  </conditionalFormatting>
  <conditionalFormatting sqref="J17">
    <cfRule type="containsText" dxfId="588" priority="166" operator="containsText" text="not BIA question">
      <formula>NOT(ISERROR(SEARCH("not BIA question",J17)))</formula>
    </cfRule>
  </conditionalFormatting>
  <conditionalFormatting sqref="J18:J19">
    <cfRule type="containsText" dxfId="587" priority="163" operator="containsText" text="Maintaining">
      <formula>NOT(ISERROR(SEARCH("Maintaining",J18)))</formula>
    </cfRule>
    <cfRule type="containsText" dxfId="586" priority="164" operator="containsText" text="Above and Beyond">
      <formula>NOT(ISERROR(SEARCH("Above and Beyond",J18)))</formula>
    </cfRule>
    <cfRule type="containsText" dxfId="585" priority="165" operator="containsText" text="Taking Away">
      <formula>NOT(ISERROR(SEARCH("Taking Away",J18)))</formula>
    </cfRule>
  </conditionalFormatting>
  <conditionalFormatting sqref="J18:J19">
    <cfRule type="containsBlanks" dxfId="584" priority="162">
      <formula>LEN(TRIM(J18))=0</formula>
    </cfRule>
  </conditionalFormatting>
  <conditionalFormatting sqref="J18:J19">
    <cfRule type="containsText" dxfId="583" priority="161" operator="containsText" text="not BIA question">
      <formula>NOT(ISERROR(SEARCH("not BIA question",J18)))</formula>
    </cfRule>
  </conditionalFormatting>
  <conditionalFormatting sqref="M11:M12">
    <cfRule type="expression" dxfId="582" priority="50">
      <formula>$H11="yes"</formula>
    </cfRule>
  </conditionalFormatting>
  <conditionalFormatting sqref="M11:M12">
    <cfRule type="notContainsBlanks" dxfId="581" priority="48">
      <formula>LEN(TRIM(M11))&gt;0</formula>
    </cfRule>
  </conditionalFormatting>
  <conditionalFormatting sqref="M11:M12">
    <cfRule type="expression" dxfId="580" priority="49">
      <formula>$H11&lt;&gt;"yes"</formula>
    </cfRule>
  </conditionalFormatting>
  <conditionalFormatting sqref="M13">
    <cfRule type="notContainsBlanks" dxfId="579" priority="14">
      <formula>LEN(TRIM(M13))&gt;0</formula>
    </cfRule>
  </conditionalFormatting>
  <conditionalFormatting sqref="R11:R12">
    <cfRule type="expression" dxfId="578" priority="44">
      <formula>$O11="yes"</formula>
    </cfRule>
  </conditionalFormatting>
  <conditionalFormatting sqref="R11:R12">
    <cfRule type="expression" dxfId="577" priority="45">
      <formula>$O11&lt;&gt;"yes"</formula>
    </cfRule>
  </conditionalFormatting>
  <conditionalFormatting sqref="R11:R12">
    <cfRule type="expression" dxfId="576" priority="42" stopIfTrue="1">
      <formula>$O11="yes"</formula>
    </cfRule>
    <cfRule type="notContainsBlanks" dxfId="575" priority="43" stopIfTrue="1">
      <formula>LEN(TRIM(R11))&gt;0</formula>
    </cfRule>
  </conditionalFormatting>
  <conditionalFormatting sqref="R11:R12">
    <cfRule type="notContainsBlanks" dxfId="574" priority="40" stopIfTrue="1">
      <formula>LEN(TRIM(R11))&gt;0</formula>
    </cfRule>
    <cfRule type="expression" dxfId="573" priority="41">
      <formula>$O11="yes"</formula>
    </cfRule>
  </conditionalFormatting>
  <conditionalFormatting sqref="J13">
    <cfRule type="containsText" dxfId="572" priority="33" operator="containsText" text="Maintaining">
      <formula>NOT(ISERROR(SEARCH("Maintaining",J13)))</formula>
    </cfRule>
    <cfRule type="containsText" dxfId="571" priority="34" operator="containsText" text="Above and Beyond">
      <formula>NOT(ISERROR(SEARCH("Above and Beyond",J13)))</formula>
    </cfRule>
    <cfRule type="containsText" dxfId="570" priority="35" operator="containsText" text="Taking Away">
      <formula>NOT(ISERROR(SEARCH("Taking Away",J13)))</formula>
    </cfRule>
  </conditionalFormatting>
  <conditionalFormatting sqref="H13">
    <cfRule type="containsBlanks" dxfId="569" priority="36" stopIfTrue="1">
      <formula>LEN(TRIM(H13))=0</formula>
    </cfRule>
  </conditionalFormatting>
  <conditionalFormatting sqref="O13">
    <cfRule type="expression" dxfId="568" priority="5">
      <formula>H13=""</formula>
    </cfRule>
    <cfRule type="notContainsBlanks" dxfId="567" priority="32">
      <formula>LEN(TRIM(O13))&gt;0</formula>
    </cfRule>
    <cfRule type="expression" dxfId="566" priority="381">
      <formula>H13&lt;&gt;"All of our fleet vehicles meet the ‘best practice’ criteria set out in the Sustainable Buying Guidelines (i.e. fully electric vehicle - can be with range extender if required for longer journeys)"</formula>
    </cfRule>
  </conditionalFormatting>
  <conditionalFormatting sqref="R13">
    <cfRule type="expression" dxfId="565" priority="31">
      <formula>$O13="yes"</formula>
    </cfRule>
  </conditionalFormatting>
  <conditionalFormatting sqref="J13">
    <cfRule type="containsBlanks" dxfId="564" priority="30">
      <formula>LEN(TRIM(J13))=0</formula>
    </cfRule>
  </conditionalFormatting>
  <conditionalFormatting sqref="P13:R13">
    <cfRule type="expression" dxfId="563" priority="39">
      <formula>$O13&lt;&gt;"yes"</formula>
    </cfRule>
  </conditionalFormatting>
  <conditionalFormatting sqref="Q13">
    <cfRule type="expression" dxfId="562" priority="28" stopIfTrue="1">
      <formula>$O13="yes"</formula>
    </cfRule>
    <cfRule type="notContainsBlanks" dxfId="561" priority="38" stopIfTrue="1">
      <formula>LEN(TRIM(Q13))&gt;0</formula>
    </cfRule>
  </conditionalFormatting>
  <conditionalFormatting sqref="P13">
    <cfRule type="notContainsBlanks" dxfId="560" priority="27" stopIfTrue="1">
      <formula>LEN(TRIM(P13))&gt;0</formula>
    </cfRule>
    <cfRule type="expression" dxfId="559" priority="29">
      <formula>$O13="yes"</formula>
    </cfRule>
  </conditionalFormatting>
  <conditionalFormatting sqref="H13">
    <cfRule type="notContainsBlanks" dxfId="558" priority="26">
      <formula>LEN(TRIM(H13))&gt;0</formula>
    </cfRule>
  </conditionalFormatting>
  <conditionalFormatting sqref="Q13">
    <cfRule type="notContainsBlanks" dxfId="557" priority="22" stopIfTrue="1">
      <formula>LEN(TRIM(Q13))&gt;0</formula>
    </cfRule>
    <cfRule type="expression" dxfId="556" priority="23">
      <formula>$O13="yes"</formula>
    </cfRule>
  </conditionalFormatting>
  <conditionalFormatting sqref="R13">
    <cfRule type="expression" dxfId="555" priority="20" stopIfTrue="1">
      <formula>$O13="yes"</formula>
    </cfRule>
    <cfRule type="notContainsBlanks" dxfId="554" priority="21" stopIfTrue="1">
      <formula>LEN(TRIM(R13))&gt;0</formula>
    </cfRule>
  </conditionalFormatting>
  <conditionalFormatting sqref="R13">
    <cfRule type="notContainsBlanks" dxfId="553" priority="18" stopIfTrue="1">
      <formula>LEN(TRIM(R13))&gt;0</formula>
    </cfRule>
    <cfRule type="expression" dxfId="552" priority="19">
      <formula>$O13="yes"</formula>
    </cfRule>
  </conditionalFormatting>
  <conditionalFormatting sqref="J13">
    <cfRule type="containsText" dxfId="551" priority="17" operator="containsText" text="not BIA question">
      <formula>NOT(ISERROR(SEARCH("not BIA question",J13)))</formula>
    </cfRule>
  </conditionalFormatting>
  <conditionalFormatting sqref="M13">
    <cfRule type="expression" dxfId="550" priority="16">
      <formula>$H13="yes"</formula>
    </cfRule>
  </conditionalFormatting>
  <conditionalFormatting sqref="M13">
    <cfRule type="expression" dxfId="549" priority="15">
      <formula>$H13&lt;&gt;"yes"</formula>
    </cfRule>
  </conditionalFormatting>
  <conditionalFormatting sqref="L17:L19">
    <cfRule type="notContainsBlanks" dxfId="548" priority="12">
      <formula>LEN(TRIM(L17))&gt;0</formula>
    </cfRule>
    <cfRule type="expression" dxfId="547" priority="13">
      <formula>H17&lt;&gt;""</formula>
    </cfRule>
  </conditionalFormatting>
  <conditionalFormatting sqref="O11">
    <cfRule type="expression" dxfId="546" priority="7">
      <formula>H11=""</formula>
    </cfRule>
    <cfRule type="notContainsBlanks" dxfId="545" priority="10">
      <formula>LEN(TRIM(O11))&gt;0</formula>
    </cfRule>
    <cfRule type="expression" dxfId="544" priority="11">
      <formula>H11&lt;&gt;"We buy all our stuff in accordance with the 'best practice' criteria, set out in our Sustainable Buying Guidelines"</formula>
    </cfRule>
  </conditionalFormatting>
  <conditionalFormatting sqref="O12">
    <cfRule type="expression" dxfId="543" priority="6">
      <formula>H12=""</formula>
    </cfRule>
    <cfRule type="notContainsBlanks" dxfId="542" priority="8">
      <formula>LEN(TRIM(O12))&gt;0</formula>
    </cfRule>
    <cfRule type="expression" dxfId="541" priority="9">
      <formula>H12&lt;&gt;"All of our events meet the ‘gold standard’ outlined in the innocent sustainable events standards "</formula>
    </cfRule>
  </conditionalFormatting>
  <conditionalFormatting sqref="O17:O19">
    <cfRule type="expression" dxfId="540" priority="344">
      <formula>H17=""</formula>
    </cfRule>
  </conditionalFormatting>
  <conditionalFormatting sqref="O17">
    <cfRule type="expression" dxfId="539" priority="4" stopIfTrue="1">
      <formula>$H17="yes"</formula>
    </cfRule>
  </conditionalFormatting>
  <conditionalFormatting sqref="O18">
    <cfRule type="expression" dxfId="538" priority="2" stopIfTrue="1">
      <formula>$H18="yes"</formula>
    </cfRule>
  </conditionalFormatting>
  <conditionalFormatting sqref="O19">
    <cfRule type="expression" dxfId="537" priority="1" stopIfTrue="1">
      <formula>$H19="yes"</formula>
    </cfRule>
  </conditionalFormatting>
  <dataValidations count="10">
    <dataValidation type="list" allowBlank="1" showInputMessage="1" showErrorMessage="1" sqref="I11:I13 I17:I19" xr:uid="{5636CC42-2CE4-534A-B573-E16AF8448208}">
      <formula1>$C$27:$C$29</formula1>
    </dataValidation>
    <dataValidation type="list" allowBlank="1" showInputMessage="1" showErrorMessage="1" sqref="R22 O11:O13 R17:R19 O17:O19" xr:uid="{B2D34BE3-A807-A84D-BDF8-715DE5FA79C2}">
      <formula1>$C$28:$C$29</formula1>
    </dataValidation>
    <dataValidation type="list" allowBlank="1" showInputMessage="1" showErrorMessage="1" sqref="C18:C19" xr:uid="{FDCC5258-E8FC-DE4B-975E-D04F8DFCE9CA}">
      <formula1>$C$42:$C$43</formula1>
    </dataValidation>
    <dataValidation type="list" allowBlank="1" showInputMessage="1" showErrorMessage="1" sqref="H17:H19" xr:uid="{FFE3422A-812B-0348-8E65-A2EBAC552A7A}">
      <formula1>$C$28:$C$31</formula1>
    </dataValidation>
    <dataValidation type="list" allowBlank="1" showInputMessage="1" showErrorMessage="1" sqref="R11" xr:uid="{D5935E87-9F3B-9A47-9325-06FE237054D6}">
      <formula1>$F$27:$F$31</formula1>
    </dataValidation>
    <dataValidation type="list" allowBlank="1" showInputMessage="1" showErrorMessage="1" sqref="C11:C13 C17" xr:uid="{97A1F7DF-2B9A-5449-BBD2-896D5ED73950}">
      <formula1>$C$42:$C$44</formula1>
    </dataValidation>
    <dataValidation type="list" allowBlank="1" showInputMessage="1" showErrorMessage="1" sqref="R12" xr:uid="{6F7F1DC7-C789-B244-B508-78E6947F392B}">
      <formula1>$G$27:$G$31</formula1>
    </dataValidation>
    <dataValidation type="list" allowBlank="1" showInputMessage="1" showErrorMessage="1" sqref="H13 R13" xr:uid="{EC445617-94F3-784F-ADDD-B097C2DD8BDB}">
      <formula1>$H$27:$H$32</formula1>
    </dataValidation>
    <dataValidation type="list" allowBlank="1" showInputMessage="1" showErrorMessage="1" sqref="H11" xr:uid="{CA74A978-5187-4B4C-8B07-5EE5C99CC69C}">
      <formula1>$F$27:$F$32</formula1>
    </dataValidation>
    <dataValidation type="list" allowBlank="1" showInputMessage="1" showErrorMessage="1" sqref="H12" xr:uid="{2CF1F99D-B766-F649-BA61-DCC5161FE185}">
      <formula1>$G$27:$G$32</formula1>
    </dataValidation>
  </dataValidation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56F7-98A8-8E4C-9F25-A6425FE16B19}">
  <sheetPr>
    <tabColor rgb="FF00B050"/>
  </sheetPr>
  <dimension ref="A1:U56"/>
  <sheetViews>
    <sheetView zoomScale="40" zoomScaleNormal="40" workbookViewId="0">
      <selection activeCell="J20" sqref="J20"/>
    </sheetView>
  </sheetViews>
  <sheetFormatPr defaultColWidth="29.88671875" defaultRowHeight="15.6"/>
  <cols>
    <col min="1" max="1" width="8.33203125" style="23" customWidth="1"/>
    <col min="2" max="2" width="5.5546875" style="23" customWidth="1"/>
    <col min="3" max="3" width="8.109375" style="23" customWidth="1"/>
    <col min="4" max="4" width="13.109375" style="23" customWidth="1"/>
    <col min="5" max="5" width="8.109375" style="23" customWidth="1"/>
    <col min="6" max="6" width="36.109375" style="23" customWidth="1"/>
    <col min="7" max="7" width="46.33203125" style="23" customWidth="1"/>
    <col min="8" max="8" width="29.88671875" style="23"/>
    <col min="9" max="9" width="21.33203125" style="23" customWidth="1"/>
    <col min="10" max="10" width="29.88671875" style="23"/>
    <col min="11" max="11" width="29.88671875" style="23" customWidth="1"/>
    <col min="12" max="18" width="29.88671875" style="23"/>
    <col min="19" max="19" width="29.88671875" style="23" customWidth="1"/>
    <col min="20" max="16384" width="29.88671875" style="23"/>
  </cols>
  <sheetData>
    <row r="1" spans="1:21" ht="27.95" customHeight="1" thickBot="1">
      <c r="A1" s="710" t="s">
        <v>22</v>
      </c>
      <c r="B1" s="711"/>
      <c r="C1" s="711"/>
      <c r="D1" s="712"/>
      <c r="E1" s="291" t="s">
        <v>5</v>
      </c>
      <c r="F1" s="292"/>
      <c r="G1" s="292"/>
      <c r="H1" s="293"/>
      <c r="I1" s="70" t="s">
        <v>22</v>
      </c>
      <c r="J1" s="293"/>
      <c r="K1" s="70" t="s">
        <v>22</v>
      </c>
      <c r="L1" s="293"/>
      <c r="M1" s="293"/>
      <c r="N1" s="293"/>
      <c r="O1" s="293"/>
      <c r="P1" s="293"/>
      <c r="Q1" s="293"/>
      <c r="R1" s="293"/>
      <c r="S1" s="70" t="s">
        <v>22</v>
      </c>
      <c r="T1" s="294"/>
      <c r="U1" s="72"/>
    </row>
    <row r="2" spans="1:21" ht="15.95" thickBot="1">
      <c r="A2" s="72"/>
      <c r="B2" s="72"/>
      <c r="C2" s="72"/>
      <c r="D2" s="72"/>
      <c r="E2" s="72"/>
      <c r="F2" s="72"/>
      <c r="G2" s="72"/>
      <c r="H2" s="72"/>
      <c r="I2" s="72"/>
      <c r="J2" s="72"/>
      <c r="K2" s="72"/>
      <c r="L2" s="72"/>
      <c r="M2" s="72"/>
      <c r="N2" s="72"/>
      <c r="O2" s="72"/>
      <c r="P2" s="72"/>
      <c r="Q2" s="72"/>
      <c r="R2" s="72"/>
      <c r="S2" s="72"/>
      <c r="T2" s="72"/>
      <c r="U2" s="72"/>
    </row>
    <row r="3" spans="1:21" ht="53.1" customHeight="1" thickBot="1">
      <c r="A3" s="707" t="s">
        <v>22</v>
      </c>
      <c r="B3" s="708"/>
      <c r="C3" s="708"/>
      <c r="D3" s="709"/>
      <c r="E3" s="73"/>
      <c r="F3" s="704" t="s">
        <v>24</v>
      </c>
      <c r="G3" s="705"/>
      <c r="H3" s="705"/>
      <c r="I3" s="705"/>
      <c r="J3" s="706"/>
      <c r="K3" s="73"/>
      <c r="L3" s="73"/>
      <c r="M3" s="73"/>
      <c r="N3" s="73"/>
      <c r="O3" s="72"/>
      <c r="P3" s="72"/>
      <c r="Q3" s="72"/>
      <c r="R3" s="72"/>
      <c r="S3" s="72"/>
      <c r="T3" s="72"/>
      <c r="U3" s="72"/>
    </row>
    <row r="4" spans="1:21" ht="18.600000000000001" thickBot="1">
      <c r="A4" s="74"/>
      <c r="B4" s="75"/>
      <c r="C4" s="75"/>
      <c r="D4" s="76"/>
      <c r="E4" s="73"/>
      <c r="F4" s="77" t="s">
        <v>25</v>
      </c>
      <c r="G4" s="78" t="s">
        <v>26</v>
      </c>
      <c r="H4" s="79" t="s">
        <v>27</v>
      </c>
      <c r="I4" s="80" t="s">
        <v>22</v>
      </c>
      <c r="J4" s="81" t="s">
        <v>28</v>
      </c>
      <c r="K4" s="73"/>
      <c r="L4" s="73"/>
      <c r="M4" s="73"/>
      <c r="N4" s="73"/>
      <c r="O4" s="72"/>
      <c r="P4" s="72"/>
      <c r="Q4" s="72"/>
      <c r="R4" s="72"/>
      <c r="S4" s="72"/>
      <c r="T4" s="72"/>
      <c r="U4" s="72"/>
    </row>
    <row r="5" spans="1:21" ht="18">
      <c r="A5" s="74"/>
      <c r="B5" s="75"/>
      <c r="C5" s="75"/>
      <c r="D5" s="76"/>
      <c r="E5" s="73"/>
      <c r="F5" s="82" t="s">
        <v>187</v>
      </c>
      <c r="G5" s="83" t="s">
        <v>53</v>
      </c>
      <c r="H5" s="84" t="s">
        <v>53</v>
      </c>
      <c r="I5" s="75"/>
      <c r="J5" s="295" t="s">
        <v>53</v>
      </c>
      <c r="K5" s="73"/>
      <c r="L5" s="73"/>
      <c r="M5" s="73"/>
      <c r="N5" s="73"/>
      <c r="O5" s="72"/>
      <c r="P5" s="72"/>
      <c r="Q5" s="72"/>
      <c r="R5" s="72"/>
      <c r="S5" s="72"/>
      <c r="T5" s="72"/>
      <c r="U5" s="72"/>
    </row>
    <row r="6" spans="1:21" ht="18">
      <c r="A6" s="74"/>
      <c r="B6" s="75"/>
      <c r="C6" s="75"/>
      <c r="D6" s="76"/>
      <c r="E6" s="73"/>
      <c r="F6" s="296" t="s">
        <v>188</v>
      </c>
      <c r="G6" s="297" t="s">
        <v>53</v>
      </c>
      <c r="H6" s="298" t="s">
        <v>53</v>
      </c>
      <c r="I6" s="75"/>
      <c r="J6" s="299" t="s">
        <v>53</v>
      </c>
      <c r="K6" s="73"/>
      <c r="L6" s="73"/>
      <c r="M6" s="73"/>
      <c r="N6" s="73"/>
      <c r="O6" s="72"/>
      <c r="P6" s="72"/>
      <c r="Q6" s="72"/>
      <c r="R6" s="72"/>
      <c r="S6" s="72"/>
      <c r="T6" s="72"/>
      <c r="U6" s="72"/>
    </row>
    <row r="7" spans="1:21" ht="18.600000000000001" thickBot="1">
      <c r="A7" s="300"/>
      <c r="B7" s="300"/>
      <c r="C7" s="300"/>
      <c r="D7" s="300"/>
      <c r="E7" s="301"/>
      <c r="F7" s="86" t="s">
        <v>189</v>
      </c>
      <c r="G7" s="87">
        <f>COUNTIF(J20:J24,"Maintaining")</f>
        <v>0</v>
      </c>
      <c r="H7" s="88">
        <f>COUNTIF(J20:J24,"Above and Beyond")</f>
        <v>0</v>
      </c>
      <c r="I7" s="75"/>
      <c r="J7" s="302">
        <f>COUNTIF(J20:J24,"Taking Away")</f>
        <v>0</v>
      </c>
      <c r="K7" s="73"/>
      <c r="L7" s="73"/>
      <c r="M7" s="73"/>
      <c r="N7" s="73"/>
      <c r="O7" s="72"/>
      <c r="P7" s="72"/>
      <c r="Q7" s="72"/>
      <c r="R7" s="72"/>
      <c r="S7" s="72"/>
      <c r="T7" s="72"/>
      <c r="U7" s="72"/>
    </row>
    <row r="8" spans="1:21" ht="18.600000000000001" thickBot="1">
      <c r="A8" s="90"/>
      <c r="B8" s="91"/>
      <c r="C8" s="91"/>
      <c r="D8" s="92"/>
      <c r="E8" s="73"/>
      <c r="F8" s="261" t="s">
        <v>31</v>
      </c>
      <c r="G8" s="94">
        <f>SUM(G4:G7)</f>
        <v>0</v>
      </c>
      <c r="H8" s="95">
        <f>SUM(H4:H7)</f>
        <v>0</v>
      </c>
      <c r="I8" s="91"/>
      <c r="J8" s="96">
        <f>SUM(J4:J7)</f>
        <v>0</v>
      </c>
      <c r="K8" s="73"/>
      <c r="L8" s="73"/>
      <c r="M8" s="73"/>
      <c r="N8" s="73"/>
      <c r="O8" s="72"/>
      <c r="P8" s="72"/>
      <c r="Q8" s="72"/>
      <c r="R8" s="72"/>
      <c r="S8" s="72"/>
      <c r="T8" s="72"/>
      <c r="U8" s="72"/>
    </row>
    <row r="9" spans="1:21" ht="17.100000000000001" customHeight="1" thickBot="1">
      <c r="A9" s="72"/>
      <c r="B9" s="72"/>
      <c r="C9" s="72"/>
      <c r="D9" s="72"/>
      <c r="E9" s="72"/>
      <c r="F9" s="72"/>
      <c r="G9" s="72"/>
      <c r="H9" s="72"/>
      <c r="I9" s="72"/>
      <c r="J9" s="72"/>
      <c r="K9" s="72"/>
      <c r="L9" s="72"/>
      <c r="M9" s="72"/>
      <c r="N9" s="72"/>
      <c r="O9" s="72"/>
      <c r="P9" s="72"/>
      <c r="Q9" s="72"/>
      <c r="R9" s="72"/>
      <c r="S9" s="72"/>
      <c r="T9" s="72"/>
      <c r="U9" s="72"/>
    </row>
    <row r="10" spans="1:21" s="24" customFormat="1" ht="25.5" thickBot="1">
      <c r="A10" s="73"/>
      <c r="B10" s="73"/>
      <c r="C10" s="73"/>
      <c r="D10" s="73"/>
      <c r="E10" s="73"/>
      <c r="F10" s="97" t="s">
        <v>190</v>
      </c>
      <c r="G10" s="98"/>
      <c r="H10" s="99" t="s">
        <v>32</v>
      </c>
      <c r="I10" s="303" t="s">
        <v>22</v>
      </c>
      <c r="J10" s="100"/>
      <c r="K10" s="303" t="s">
        <v>22</v>
      </c>
      <c r="L10" s="100"/>
      <c r="M10" s="101"/>
      <c r="N10" s="304" t="s">
        <v>33</v>
      </c>
      <c r="O10" s="165"/>
      <c r="P10" s="165"/>
      <c r="Q10" s="165"/>
      <c r="R10" s="305" t="s">
        <v>34</v>
      </c>
      <c r="S10" s="73"/>
      <c r="T10" s="73"/>
      <c r="U10" s="73"/>
    </row>
    <row r="11" spans="1:21" s="24" customFormat="1" ht="126.6" thickBot="1">
      <c r="A11" s="306" t="s">
        <v>35</v>
      </c>
      <c r="B11" s="307" t="s">
        <v>36</v>
      </c>
      <c r="C11" s="308" t="s">
        <v>37</v>
      </c>
      <c r="D11" s="308" t="s">
        <v>38</v>
      </c>
      <c r="E11" s="309" t="s">
        <v>39</v>
      </c>
      <c r="F11" s="306" t="s">
        <v>191</v>
      </c>
      <c r="G11" s="310" t="s">
        <v>41</v>
      </c>
      <c r="H11" s="107" t="s">
        <v>192</v>
      </c>
      <c r="I11" s="311"/>
      <c r="J11" s="109" t="s">
        <v>45</v>
      </c>
      <c r="K11" s="311"/>
      <c r="L11" s="109" t="s">
        <v>193</v>
      </c>
      <c r="M11" s="110" t="s">
        <v>47</v>
      </c>
      <c r="N11" s="199" t="s">
        <v>48</v>
      </c>
      <c r="O11" s="168" t="s">
        <v>49</v>
      </c>
      <c r="P11" s="312" t="s">
        <v>50</v>
      </c>
      <c r="Q11" s="312" t="s">
        <v>194</v>
      </c>
      <c r="R11" s="313" t="s">
        <v>52</v>
      </c>
      <c r="S11" s="73"/>
      <c r="T11" s="73"/>
      <c r="U11" s="73"/>
    </row>
    <row r="12" spans="1:21" ht="54" customHeight="1">
      <c r="A12" s="629" t="s">
        <v>53</v>
      </c>
      <c r="B12" s="314" t="s">
        <v>195</v>
      </c>
      <c r="C12" s="266" t="s">
        <v>53</v>
      </c>
      <c r="D12" s="266" t="s">
        <v>53</v>
      </c>
      <c r="E12" s="315" t="s">
        <v>196</v>
      </c>
      <c r="F12" s="268" t="s">
        <v>197</v>
      </c>
      <c r="G12" s="638"/>
      <c r="H12" s="316"/>
      <c r="I12" s="667"/>
      <c r="J12" s="273"/>
      <c r="K12" s="667"/>
      <c r="L12" s="273"/>
      <c r="M12" s="275"/>
      <c r="N12" s="276"/>
      <c r="O12" s="274"/>
      <c r="P12" s="274"/>
      <c r="Q12" s="668"/>
      <c r="R12" s="317"/>
      <c r="S12" s="72"/>
      <c r="T12" s="72"/>
      <c r="U12" s="72"/>
    </row>
    <row r="13" spans="1:21" ht="51.95" customHeight="1">
      <c r="A13" s="201" t="s">
        <v>53</v>
      </c>
      <c r="B13" s="318" t="s">
        <v>195</v>
      </c>
      <c r="C13" s="132" t="s">
        <v>53</v>
      </c>
      <c r="D13" s="132" t="s">
        <v>53</v>
      </c>
      <c r="E13" s="142" t="s">
        <v>198</v>
      </c>
      <c r="F13" s="134" t="s">
        <v>199</v>
      </c>
      <c r="G13" s="639"/>
      <c r="H13" s="319"/>
      <c r="I13" s="669"/>
      <c r="J13" s="176"/>
      <c r="K13" s="669"/>
      <c r="L13" s="176"/>
      <c r="M13" s="140"/>
      <c r="N13" s="279"/>
      <c r="O13" s="139"/>
      <c r="P13" s="139"/>
      <c r="Q13" s="388"/>
      <c r="R13" s="320"/>
      <c r="S13" s="72"/>
      <c r="T13" s="72"/>
      <c r="U13" s="72"/>
    </row>
    <row r="14" spans="1:21" ht="51" customHeight="1">
      <c r="A14" s="201" t="s">
        <v>53</v>
      </c>
      <c r="B14" s="318" t="s">
        <v>195</v>
      </c>
      <c r="C14" s="132" t="s">
        <v>53</v>
      </c>
      <c r="D14" s="132" t="s">
        <v>53</v>
      </c>
      <c r="E14" s="321" t="s">
        <v>200</v>
      </c>
      <c r="F14" s="134" t="s">
        <v>201</v>
      </c>
      <c r="G14" s="639"/>
      <c r="H14" s="319"/>
      <c r="I14" s="669"/>
      <c r="J14" s="176"/>
      <c r="K14" s="669"/>
      <c r="L14" s="176"/>
      <c r="M14" s="140"/>
      <c r="N14" s="279"/>
      <c r="O14" s="139"/>
      <c r="P14" s="139"/>
      <c r="Q14" s="388"/>
      <c r="R14" s="320"/>
      <c r="S14" s="72"/>
      <c r="T14" s="72"/>
      <c r="U14" s="72"/>
    </row>
    <row r="15" spans="1:21" ht="72" customHeight="1" thickBot="1">
      <c r="A15" s="218" t="s">
        <v>53</v>
      </c>
      <c r="B15" s="322" t="s">
        <v>195</v>
      </c>
      <c r="C15" s="146" t="s">
        <v>53</v>
      </c>
      <c r="D15" s="146" t="s">
        <v>53</v>
      </c>
      <c r="E15" s="242" t="s">
        <v>202</v>
      </c>
      <c r="F15" s="148" t="s">
        <v>203</v>
      </c>
      <c r="G15" s="640" t="s">
        <v>204</v>
      </c>
      <c r="H15" s="323"/>
      <c r="I15" s="628"/>
      <c r="J15" s="154"/>
      <c r="K15" s="628"/>
      <c r="L15" s="154"/>
      <c r="M15" s="156"/>
      <c r="N15" s="157"/>
      <c r="O15" s="155"/>
      <c r="P15" s="155"/>
      <c r="Q15" s="670"/>
      <c r="R15" s="324"/>
      <c r="S15" s="72"/>
      <c r="T15" s="72"/>
      <c r="U15" s="72"/>
    </row>
    <row r="16" spans="1:21" ht="18" customHeight="1">
      <c r="A16" s="72"/>
      <c r="B16" s="72"/>
      <c r="C16" s="72"/>
      <c r="D16" s="72"/>
      <c r="E16" s="72"/>
      <c r="F16" s="72"/>
      <c r="G16" s="72"/>
      <c r="H16" s="72"/>
      <c r="I16" s="72"/>
      <c r="J16" s="72"/>
      <c r="K16" s="72"/>
      <c r="L16" s="72"/>
      <c r="M16" s="72"/>
      <c r="N16" s="72"/>
      <c r="O16" s="72"/>
      <c r="P16" s="72"/>
      <c r="Q16" s="72"/>
      <c r="R16" s="72"/>
      <c r="S16" s="72"/>
      <c r="T16" s="72"/>
      <c r="U16" s="72"/>
    </row>
    <row r="17" spans="1:21" ht="18" customHeight="1" thickBot="1">
      <c r="A17" s="72"/>
      <c r="B17" s="72"/>
      <c r="C17" s="72"/>
      <c r="D17" s="72"/>
      <c r="E17" s="72"/>
      <c r="F17" s="72"/>
      <c r="G17" s="72"/>
      <c r="H17" s="72"/>
      <c r="I17" s="72"/>
      <c r="J17" s="72"/>
      <c r="K17" s="72"/>
      <c r="L17" s="72"/>
      <c r="M17" s="72"/>
      <c r="N17" s="72"/>
      <c r="O17" s="72"/>
      <c r="P17" s="72"/>
      <c r="Q17" s="72"/>
      <c r="R17" s="72"/>
      <c r="S17" s="72"/>
      <c r="T17" s="72"/>
      <c r="U17" s="72"/>
    </row>
    <row r="18" spans="1:21" s="24" customFormat="1" ht="25.5" thickBot="1">
      <c r="A18" s="73"/>
      <c r="B18" s="73"/>
      <c r="C18" s="73"/>
      <c r="D18" s="73"/>
      <c r="E18" s="73"/>
      <c r="F18" s="97" t="s">
        <v>189</v>
      </c>
      <c r="G18" s="98"/>
      <c r="H18" s="99" t="s">
        <v>32</v>
      </c>
      <c r="I18" s="100"/>
      <c r="J18" s="100"/>
      <c r="K18" s="100"/>
      <c r="L18" s="100"/>
      <c r="M18" s="100"/>
      <c r="N18" s="101"/>
      <c r="O18" s="304" t="s">
        <v>33</v>
      </c>
      <c r="P18" s="165"/>
      <c r="Q18" s="165"/>
      <c r="R18" s="166"/>
      <c r="S18" s="167"/>
      <c r="T18" s="305" t="s">
        <v>34</v>
      </c>
      <c r="U18" s="73"/>
    </row>
    <row r="19" spans="1:21" s="24" customFormat="1" ht="126.6" thickBot="1">
      <c r="A19" s="107" t="s">
        <v>35</v>
      </c>
      <c r="B19" s="108" t="s">
        <v>36</v>
      </c>
      <c r="C19" s="109" t="s">
        <v>37</v>
      </c>
      <c r="D19" s="109" t="s">
        <v>38</v>
      </c>
      <c r="E19" s="110" t="s">
        <v>39</v>
      </c>
      <c r="F19" s="108" t="s">
        <v>40</v>
      </c>
      <c r="G19" s="111" t="s">
        <v>41</v>
      </c>
      <c r="H19" s="107" t="s">
        <v>42</v>
      </c>
      <c r="I19" s="109" t="s">
        <v>43</v>
      </c>
      <c r="J19" s="109" t="s">
        <v>24</v>
      </c>
      <c r="K19" s="109" t="s">
        <v>44</v>
      </c>
      <c r="L19" s="109" t="s">
        <v>45</v>
      </c>
      <c r="M19" s="109" t="s">
        <v>46</v>
      </c>
      <c r="N19" s="110" t="s">
        <v>47</v>
      </c>
      <c r="O19" s="112" t="s">
        <v>48</v>
      </c>
      <c r="P19" s="113" t="s">
        <v>49</v>
      </c>
      <c r="Q19" s="113" t="s">
        <v>50</v>
      </c>
      <c r="R19" s="113" t="s">
        <v>51</v>
      </c>
      <c r="S19" s="264" t="s">
        <v>44</v>
      </c>
      <c r="T19" s="170" t="s">
        <v>52</v>
      </c>
      <c r="U19" s="73"/>
    </row>
    <row r="20" spans="1:21" ht="162" customHeight="1">
      <c r="A20" s="208">
        <v>132.1</v>
      </c>
      <c r="B20" s="116" t="s">
        <v>53</v>
      </c>
      <c r="C20" s="117" t="s">
        <v>205</v>
      </c>
      <c r="D20" s="117" t="s">
        <v>206</v>
      </c>
      <c r="E20" s="118" t="s">
        <v>207</v>
      </c>
      <c r="F20" s="120" t="s">
        <v>208</v>
      </c>
      <c r="G20" s="120" t="s">
        <v>209</v>
      </c>
      <c r="H20" s="136"/>
      <c r="I20" s="123"/>
      <c r="J20" s="137" t="str">
        <f>IF(I20="Not BIA Question","Not BIA Question",IF(AND(H20="yes",I20="yes"),"Maintaining",IF(AND(H20="no",I20="no"),"Maintaining",IF(AND(H20="no",I20="yes"),"Taking Away",IF(AND(H20="yes",I20="no"),"Above and Beyond","")))))</f>
        <v/>
      </c>
      <c r="K20" s="138" t="str">
        <f>IF(OR(H20="not sure",H20="not relevant"),0,IF(AND(C20="Percent Total Workers",H20="yes"),$D$48,IF(AND(C20="Percent Total Facilities",H20="yes"),$D$47,IF(AND(C20="Percent Total Workers",H20="no"),0,IF(AND(C20="Percent Total Facilities",H20="no"),0,IF(AND(C20="Percent Total Workers",H20="not relevant"),0,IF(AND(C20="Percent Total Facilities",C20="not relevant"),0,"")))))))</f>
        <v/>
      </c>
      <c r="L20" s="125"/>
      <c r="M20" s="139"/>
      <c r="N20" s="140" t="s">
        <v>210</v>
      </c>
      <c r="O20" s="276"/>
      <c r="P20" s="274"/>
      <c r="Q20" s="274"/>
      <c r="R20" s="361"/>
      <c r="S20" s="174" t="str">
        <f>IF(I20="Not BIA Question","Not BIA Question",IF(AND(C20="Percent Total Workers",R20="yes"),$E$48,IF(AND(C20="Percent Total Workers",R20="no"),0,IF(AND(C20="Percent Total Facilities",R20="yes"),$E$47,IF(AND(C20="Percent Total Facilities",R20="no"),0,"")))))</f>
        <v/>
      </c>
      <c r="T20" s="325"/>
      <c r="U20" s="72"/>
    </row>
    <row r="21" spans="1:21" ht="66.95" customHeight="1">
      <c r="A21" s="208" t="s">
        <v>53</v>
      </c>
      <c r="B21" s="116" t="s">
        <v>53</v>
      </c>
      <c r="C21" s="117" t="s">
        <v>53</v>
      </c>
      <c r="D21" s="117" t="s">
        <v>53</v>
      </c>
      <c r="E21" s="118" t="s">
        <v>211</v>
      </c>
      <c r="F21" s="120" t="s">
        <v>212</v>
      </c>
      <c r="G21" s="120"/>
      <c r="H21" s="136"/>
      <c r="I21" s="123" t="s">
        <v>72</v>
      </c>
      <c r="J21" s="137" t="str">
        <f>IF(I21="Not BIA Question","Not BIA Question",IF(AND(H21="yes",I21="yes"),"Maintaining",IF(AND(H21="no",I21="no"),"Maintaining",IF(AND(H21="no",I21="yes"),"Taking Away",IF(AND(H21="yes",I21="no"),"Above and Beyond","")))))</f>
        <v>Not BIA Question</v>
      </c>
      <c r="K21" s="138" t="str">
        <f>IF(OR(H21="not sure",H21="not relevant"),0,IF(AND(C21="Percent Total Workers",H21="yes"),$D$48,IF(AND(C21="Percent Total Facilities",H21="yes"),$D$47,IF(AND(C21="Percent Total Workers",H21="no"),0,IF(AND(C21="Percent Total Facilities",H21="no"),0,IF(AND(C21="Percent Total Workers",H21="not relevant"),0,IF(AND(C21="Percent Total Facilities",H21="not relevant"),0,"")))))))</f>
        <v/>
      </c>
      <c r="L21" s="125"/>
      <c r="M21" s="139"/>
      <c r="N21" s="140" t="s">
        <v>213</v>
      </c>
      <c r="O21" s="128"/>
      <c r="P21" s="126"/>
      <c r="Q21" s="126"/>
      <c r="R21" s="671"/>
      <c r="S21" s="365" t="str">
        <f>IF(I21="Not BIA Question","Not BIA Question",IF(AND(C21="Percent Total Workers",R21="yes"),$E$48,IF(AND(C21="Percent Total Workers",R21="no"),0,IF(AND(C21="Percent Total Facilities",R21="yes"),$E$47,IF(AND(C21="Percent Total Facilities",R21="no"),0,"")))))</f>
        <v>Not BIA Question</v>
      </c>
      <c r="T21" s="326"/>
      <c r="U21" s="72"/>
    </row>
    <row r="22" spans="1:21" ht="126.75" customHeight="1">
      <c r="A22" s="201">
        <v>132.19999999999999</v>
      </c>
      <c r="B22" s="116" t="s">
        <v>53</v>
      </c>
      <c r="C22" s="132" t="s">
        <v>205</v>
      </c>
      <c r="D22" s="132" t="s">
        <v>206</v>
      </c>
      <c r="E22" s="133" t="s">
        <v>214</v>
      </c>
      <c r="F22" s="135" t="s">
        <v>215</v>
      </c>
      <c r="G22" s="135" t="s">
        <v>216</v>
      </c>
      <c r="H22" s="136"/>
      <c r="I22" s="123"/>
      <c r="J22" s="137" t="str">
        <f>IF(I22="Not BIA Question","Not BIA Question",IF(AND(H22="yes",I22="yes"),"Maintaining",IF(AND(H22="no",I22="no"),"Maintaining",IF(AND(H22="no",I22="yes"),"Taking Away",IF(AND(H22="yes",I22="no"),"Above and Beyond","")))))</f>
        <v/>
      </c>
      <c r="K22" s="138" t="str">
        <f>IF(OR(H22="not sure",H22="not relevant"),0,IF(AND(C22="Percent Total Workers",H22="yes"),$D$48,IF(AND(C22="Percent Total Facilities",H22="yes"),$D$47,IF(AND(C22="Percent Total Workers",H22="no"),0,IF(AND(C22="Percent Total Facilities",H22="no"),0,IF(AND(C22="Percent Total Workers",H22="not relevant"),0,IF(AND(C22="Percent Total Facilities",C22="not relevant"),0,"")))))))</f>
        <v/>
      </c>
      <c r="L22" s="125"/>
      <c r="M22" s="139"/>
      <c r="N22" s="140" t="s">
        <v>217</v>
      </c>
      <c r="O22" s="279"/>
      <c r="P22" s="139"/>
      <c r="Q22" s="139"/>
      <c r="R22" s="364"/>
      <c r="S22" s="365" t="str">
        <f>IF(I22="Not BIA Question","Not BIA Question",IF(AND(C22="Percent Total Workers",R22="yes"),$E$48,IF(AND(C22="Percent Total Workers",R22="no"),0,IF(AND(C22="Percent Total Facilities",R22="yes"),$E$47,IF(AND(C22="Percent Total Facilities",R22="no"),0,"")))))</f>
        <v/>
      </c>
      <c r="T22" s="327"/>
      <c r="U22" s="72"/>
    </row>
    <row r="23" spans="1:21" ht="72" customHeight="1">
      <c r="A23" s="366">
        <v>132.30000000000001</v>
      </c>
      <c r="B23" s="116" t="s">
        <v>53</v>
      </c>
      <c r="C23" s="328" t="s">
        <v>205</v>
      </c>
      <c r="D23" s="132" t="s">
        <v>206</v>
      </c>
      <c r="E23" s="329" t="s">
        <v>218</v>
      </c>
      <c r="F23" s="330" t="s">
        <v>219</v>
      </c>
      <c r="G23" s="330" t="s">
        <v>220</v>
      </c>
      <c r="H23" s="331"/>
      <c r="I23" s="332"/>
      <c r="J23" s="137" t="str">
        <f>IF(I23="Not BIA Question","not BIA Question",IF(AND(H23="yes",I23="yes"),"Maintaining",IF(AND(H23="no",I23="no"),"Maintaining",IF(AND(H23="no",I23="yes"),"Taking Away",IF(AND(H23="yes",I23="no"),"Above and Beyond","")))))</f>
        <v/>
      </c>
      <c r="K23" s="138" t="str">
        <f>IF(OR(H23="not sure",H23="not relevant"),0,IF(AND(C23="Percent Total Workers",H23="yes"),$D$48,IF(AND(C23="Percent Total Facilities",H23="yes"),$D$47,IF(AND(C23="Percent Total Workers",H23="no"),0,IF(AND(C23="Percent Total Facilities",H23="no"),0,IF(AND(C23="Percent Total Workers",H23="not relevant"),0,IF(AND(C23="Percent Total Facilities",C23="not relevant"),0,"")))))))</f>
        <v/>
      </c>
      <c r="L23" s="125"/>
      <c r="M23" s="333"/>
      <c r="N23" s="334" t="s">
        <v>221</v>
      </c>
      <c r="O23" s="279"/>
      <c r="P23" s="333"/>
      <c r="Q23" s="333"/>
      <c r="R23" s="364"/>
      <c r="S23" s="179" t="str">
        <f>IF(I23="Not BIA Question","Not BIA Question",IF(AND(C23="Percent Total Workers",R23="yes"),$E$48,IF(AND(C23="Percent Total Workers",R23="no"),0,IF(AND(C23="Percent Total Facilities",R23="yes"),$E$47,IF(AND(C23="Percent Total Facilities",R23="no"),0,"")))))</f>
        <v/>
      </c>
      <c r="T23" s="335"/>
      <c r="U23" s="72"/>
    </row>
    <row r="24" spans="1:21" ht="69.75" customHeight="1" thickBot="1">
      <c r="A24" s="218">
        <v>132.4</v>
      </c>
      <c r="B24" s="280" t="s">
        <v>53</v>
      </c>
      <c r="C24" s="146" t="s">
        <v>205</v>
      </c>
      <c r="D24" s="146" t="s">
        <v>206</v>
      </c>
      <c r="E24" s="147" t="s">
        <v>222</v>
      </c>
      <c r="F24" s="242" t="s">
        <v>223</v>
      </c>
      <c r="G24" s="242"/>
      <c r="H24" s="150"/>
      <c r="I24" s="628"/>
      <c r="J24" s="152" t="str">
        <f>IF(I24="Not BIA Question","not BIA Question",IF(AND(H24="yes",I24="yes"),"Maintaining",IF(AND(H24="no",I24="no"),"Maintaining",IF(AND(H24="no",I24="yes"),"Taking Away",IF(AND(H24="yes",I24="no"),"Above and Beyond","")))))</f>
        <v/>
      </c>
      <c r="K24" s="153" t="str">
        <f>IF(OR(H24="not sure",H24="not relevant"),0,IF(AND(C24="Percent Total Workers",H24="yes"),$D$48,IF(AND(C24="Percent Total Facilities",H24="yes"),$D$47,IF(AND(C24="Percent Total Workers",H24="no"),0,IF(AND(C24="Percent Total Facilities",H24="no"),0,IF(AND(C24="Percent Total Workers",H24="not relevant"),0,IF(AND(C24="Percent Total Facilities",C24="not relevant"),0,"")))))))</f>
        <v/>
      </c>
      <c r="L24" s="180"/>
      <c r="M24" s="155"/>
      <c r="N24" s="156" t="s">
        <v>224</v>
      </c>
      <c r="O24" s="157"/>
      <c r="P24" s="155"/>
      <c r="Q24" s="155"/>
      <c r="R24" s="672"/>
      <c r="S24" s="183" t="str">
        <f>IF(I24="Not BIA Question","Not BIA Question",IF(AND(C24="Percent Total Workers",R24="yes"),$E$48,IF(AND(C24="Percent Total Workers",R24="no"),0,IF(AND(C24="Percent Total Facilities",R24="yes"),$E$47,IF(AND(C24="Percent Total Facilities",R24="no"),0,"")))))</f>
        <v/>
      </c>
      <c r="T24" s="336"/>
      <c r="U24" s="72"/>
    </row>
    <row r="25" spans="1:21">
      <c r="A25" s="72"/>
      <c r="B25" s="72"/>
      <c r="C25" s="160"/>
      <c r="D25" s="160"/>
      <c r="E25" s="72"/>
      <c r="F25" s="161"/>
      <c r="G25" s="161"/>
      <c r="H25" s="160"/>
      <c r="I25" s="160"/>
      <c r="J25" s="72"/>
      <c r="K25" s="72"/>
      <c r="L25" s="72"/>
      <c r="M25" s="72"/>
      <c r="N25" s="72"/>
      <c r="O25" s="72"/>
      <c r="P25" s="72"/>
      <c r="Q25" s="72"/>
      <c r="R25" s="72"/>
      <c r="S25" s="72"/>
      <c r="T25" s="72"/>
      <c r="U25" s="72"/>
    </row>
    <row r="26" spans="1:21" ht="18.95" customHeight="1">
      <c r="A26" s="72"/>
      <c r="B26" s="72"/>
      <c r="C26" s="72"/>
      <c r="D26" s="72"/>
      <c r="E26" s="72"/>
      <c r="F26" s="72"/>
      <c r="G26" s="72"/>
      <c r="H26" s="72"/>
      <c r="I26" s="72"/>
      <c r="J26" s="72"/>
      <c r="K26" s="72"/>
      <c r="L26" s="72"/>
      <c r="M26" s="72"/>
      <c r="N26" s="72"/>
      <c r="O26" s="72"/>
      <c r="P26" s="72"/>
      <c r="Q26" s="72"/>
      <c r="R26" s="72"/>
      <c r="S26" s="72"/>
      <c r="T26" s="72"/>
      <c r="U26" s="72"/>
    </row>
    <row r="27" spans="1:21" ht="30.95" hidden="1" customHeight="1" thickBot="1">
      <c r="A27" s="72"/>
      <c r="B27" s="72"/>
      <c r="C27" s="710" t="s">
        <v>81</v>
      </c>
      <c r="D27" s="711"/>
      <c r="E27" s="711"/>
      <c r="F27" s="712"/>
      <c r="G27" s="72"/>
      <c r="H27" s="72"/>
      <c r="I27" s="72"/>
      <c r="J27" s="72"/>
      <c r="K27" s="72"/>
      <c r="L27" s="72"/>
      <c r="M27" s="72"/>
      <c r="N27" s="72"/>
      <c r="O27" s="72"/>
      <c r="P27" s="72"/>
      <c r="Q27" s="72"/>
      <c r="R27" s="72"/>
      <c r="S27" s="72"/>
      <c r="T27" s="72"/>
      <c r="U27" s="72"/>
    </row>
    <row r="28" spans="1:21" hidden="1">
      <c r="A28" s="72"/>
      <c r="B28" s="72"/>
      <c r="C28" s="72"/>
      <c r="D28" s="72"/>
      <c r="E28" s="72"/>
      <c r="F28" s="72"/>
      <c r="G28" s="72"/>
      <c r="H28" s="72"/>
      <c r="I28" s="72"/>
      <c r="J28" s="72"/>
      <c r="K28" s="72"/>
      <c r="L28" s="72"/>
      <c r="M28" s="72"/>
      <c r="N28" s="72"/>
      <c r="O28" s="72"/>
      <c r="P28" s="72"/>
      <c r="Q28" s="72"/>
      <c r="R28" s="72"/>
      <c r="S28" s="72"/>
      <c r="T28" s="72"/>
      <c r="U28" s="72"/>
    </row>
    <row r="29" spans="1:21" hidden="1">
      <c r="A29" s="72"/>
      <c r="B29" s="72"/>
      <c r="C29" s="184" t="s">
        <v>82</v>
      </c>
      <c r="D29" s="72"/>
      <c r="E29" s="72"/>
      <c r="F29" s="72"/>
      <c r="G29" s="72"/>
      <c r="H29" s="72"/>
      <c r="I29" s="72"/>
      <c r="J29" s="72"/>
      <c r="K29" s="72"/>
      <c r="L29" s="72"/>
      <c r="M29" s="72"/>
      <c r="N29" s="72"/>
      <c r="O29" s="72"/>
      <c r="P29" s="72"/>
      <c r="Q29" s="72"/>
      <c r="R29" s="72"/>
      <c r="S29" s="72"/>
      <c r="T29" s="72"/>
      <c r="U29" s="72"/>
    </row>
    <row r="30" spans="1:21" hidden="1">
      <c r="A30" s="72"/>
      <c r="B30" s="72"/>
      <c r="C30" s="72"/>
      <c r="D30" s="72"/>
      <c r="E30" s="72"/>
      <c r="F30" s="72"/>
      <c r="G30" s="72"/>
      <c r="H30" s="72"/>
      <c r="I30" s="72"/>
      <c r="J30" s="72"/>
      <c r="K30" s="72"/>
      <c r="L30" s="72"/>
      <c r="M30" s="72"/>
      <c r="N30" s="72"/>
      <c r="O30" s="72"/>
      <c r="P30" s="72"/>
      <c r="Q30" s="72"/>
      <c r="R30" s="72"/>
      <c r="S30" s="72"/>
      <c r="T30" s="72"/>
      <c r="U30" s="72"/>
    </row>
    <row r="31" spans="1:21" hidden="1">
      <c r="A31" s="72"/>
      <c r="B31" s="72"/>
      <c r="C31" s="184" t="s">
        <v>83</v>
      </c>
      <c r="D31" s="72"/>
      <c r="E31" s="72"/>
      <c r="F31" s="184" t="s">
        <v>225</v>
      </c>
      <c r="G31" s="184"/>
      <c r="H31" s="184" t="s">
        <v>226</v>
      </c>
      <c r="I31" s="72"/>
      <c r="J31" s="72"/>
      <c r="K31" s="72"/>
      <c r="L31" s="72"/>
      <c r="M31" s="72"/>
      <c r="N31" s="72"/>
      <c r="O31" s="72"/>
      <c r="P31" s="72"/>
      <c r="Q31" s="72"/>
      <c r="R31" s="72"/>
      <c r="S31" s="72"/>
      <c r="T31" s="72"/>
      <c r="U31" s="72"/>
    </row>
    <row r="32" spans="1:21" ht="139.5" hidden="1">
      <c r="A32" s="72"/>
      <c r="B32" s="72"/>
      <c r="C32" s="72" t="s">
        <v>72</v>
      </c>
      <c r="D32" s="72"/>
      <c r="E32" s="72"/>
      <c r="F32" s="337" t="s">
        <v>227</v>
      </c>
      <c r="G32" s="338" t="s">
        <v>228</v>
      </c>
      <c r="H32" s="337" t="s">
        <v>229</v>
      </c>
      <c r="I32" s="72"/>
      <c r="J32" s="72"/>
      <c r="K32" s="72"/>
      <c r="L32" s="72"/>
      <c r="M32" s="72"/>
      <c r="N32" s="72"/>
      <c r="O32" s="72"/>
      <c r="P32" s="72"/>
      <c r="Q32" s="72"/>
      <c r="R32" s="72"/>
      <c r="S32" s="72"/>
      <c r="T32" s="72"/>
      <c r="U32" s="72"/>
    </row>
    <row r="33" spans="1:21" ht="46.5" hidden="1">
      <c r="A33" s="72"/>
      <c r="B33" s="72"/>
      <c r="C33" s="72" t="s">
        <v>84</v>
      </c>
      <c r="D33" s="72"/>
      <c r="E33" s="72"/>
      <c r="F33" s="337" t="s">
        <v>230</v>
      </c>
      <c r="G33" s="338"/>
      <c r="H33" s="72" t="s">
        <v>85</v>
      </c>
      <c r="I33" s="72"/>
      <c r="J33" s="72"/>
      <c r="K33" s="72"/>
      <c r="L33" s="72"/>
      <c r="M33" s="72"/>
      <c r="N33" s="72"/>
      <c r="O33" s="72"/>
      <c r="P33" s="72"/>
      <c r="Q33" s="72"/>
      <c r="R33" s="72"/>
      <c r="S33" s="72"/>
      <c r="T33" s="72"/>
      <c r="U33" s="72"/>
    </row>
    <row r="34" spans="1:21" ht="62.1" hidden="1">
      <c r="A34" s="72"/>
      <c r="B34" s="72"/>
      <c r="C34" s="72" t="s">
        <v>85</v>
      </c>
      <c r="D34" s="72"/>
      <c r="E34" s="72"/>
      <c r="F34" s="337" t="s">
        <v>231</v>
      </c>
      <c r="G34" s="338"/>
      <c r="H34" s="72" t="s">
        <v>86</v>
      </c>
      <c r="I34" s="72"/>
      <c r="J34" s="72"/>
      <c r="K34" s="72"/>
      <c r="L34" s="72"/>
      <c r="M34" s="72"/>
      <c r="N34" s="72"/>
      <c r="O34" s="72"/>
      <c r="P34" s="72"/>
      <c r="Q34" s="72"/>
      <c r="R34" s="72"/>
      <c r="S34" s="72"/>
      <c r="T34" s="72"/>
      <c r="U34" s="72"/>
    </row>
    <row r="35" spans="1:21" hidden="1">
      <c r="A35" s="72"/>
      <c r="B35" s="72"/>
      <c r="C35" s="72" t="s">
        <v>86</v>
      </c>
      <c r="D35" s="72"/>
      <c r="E35" s="72"/>
      <c r="F35" s="72" t="s">
        <v>85</v>
      </c>
      <c r="G35" s="290"/>
      <c r="H35" s="72" t="s">
        <v>87</v>
      </c>
      <c r="I35" s="72"/>
      <c r="J35" s="72"/>
      <c r="K35" s="72"/>
      <c r="L35" s="72"/>
      <c r="M35" s="72"/>
      <c r="N35" s="72"/>
      <c r="O35" s="72"/>
      <c r="P35" s="72"/>
      <c r="Q35" s="72"/>
      <c r="R35" s="72"/>
      <c r="S35" s="72"/>
      <c r="T35" s="72"/>
      <c r="U35" s="72"/>
    </row>
    <row r="36" spans="1:21" hidden="1">
      <c r="A36" s="72"/>
      <c r="B36" s="72"/>
      <c r="C36" s="72" t="s">
        <v>87</v>
      </c>
      <c r="D36" s="72"/>
      <c r="E36" s="72"/>
      <c r="F36" s="72" t="s">
        <v>86</v>
      </c>
      <c r="G36" s="72"/>
      <c r="H36" s="72"/>
      <c r="I36" s="72"/>
      <c r="J36" s="72"/>
      <c r="K36" s="72"/>
      <c r="L36" s="72"/>
      <c r="M36" s="72"/>
      <c r="N36" s="72"/>
      <c r="O36" s="72"/>
      <c r="P36" s="72"/>
      <c r="Q36" s="72"/>
      <c r="R36" s="72"/>
      <c r="S36" s="72"/>
      <c r="T36" s="72"/>
      <c r="U36" s="72"/>
    </row>
    <row r="37" spans="1:21" hidden="1">
      <c r="A37" s="72"/>
      <c r="B37" s="72"/>
      <c r="C37" s="72" t="s">
        <v>88</v>
      </c>
      <c r="D37" s="72"/>
      <c r="E37" s="72"/>
      <c r="F37" s="72" t="s">
        <v>87</v>
      </c>
      <c r="G37" s="72"/>
      <c r="H37" s="72"/>
      <c r="I37" s="72"/>
      <c r="J37" s="72"/>
      <c r="K37" s="72"/>
      <c r="L37" s="72"/>
      <c r="M37" s="72"/>
      <c r="N37" s="72"/>
      <c r="O37" s="72"/>
      <c r="P37" s="72"/>
      <c r="Q37" s="72"/>
      <c r="R37" s="72"/>
      <c r="S37" s="72"/>
      <c r="T37" s="72"/>
      <c r="U37" s="72"/>
    </row>
    <row r="38" spans="1:21" hidden="1">
      <c r="A38" s="72"/>
      <c r="B38" s="72"/>
      <c r="C38" s="72"/>
      <c r="D38" s="72"/>
      <c r="E38" s="72"/>
      <c r="F38" s="72"/>
      <c r="G38" s="72"/>
      <c r="H38" s="72"/>
      <c r="I38" s="72"/>
      <c r="J38" s="72"/>
      <c r="K38" s="72"/>
      <c r="L38" s="72"/>
      <c r="M38" s="72"/>
      <c r="N38" s="72"/>
      <c r="O38" s="72"/>
      <c r="P38" s="72"/>
      <c r="Q38" s="72"/>
      <c r="R38" s="72"/>
      <c r="S38" s="72"/>
      <c r="T38" s="72"/>
      <c r="U38" s="72"/>
    </row>
    <row r="39" spans="1:21" hidden="1">
      <c r="A39" s="72"/>
      <c r="B39" s="72"/>
      <c r="C39" s="72"/>
      <c r="D39" s="72"/>
      <c r="E39" s="72"/>
      <c r="F39" s="72"/>
      <c r="G39" s="72"/>
      <c r="H39" s="72"/>
      <c r="I39" s="72"/>
      <c r="J39" s="72"/>
      <c r="K39" s="72"/>
      <c r="L39" s="72"/>
      <c r="M39" s="72"/>
      <c r="N39" s="72"/>
      <c r="O39" s="72"/>
      <c r="P39" s="72"/>
      <c r="Q39" s="72"/>
      <c r="R39" s="72"/>
      <c r="S39" s="72"/>
      <c r="T39" s="72"/>
      <c r="U39" s="72"/>
    </row>
    <row r="40" spans="1:21" hidden="1">
      <c r="A40" s="72"/>
      <c r="B40" s="72"/>
      <c r="C40" s="72"/>
      <c r="D40" s="72"/>
      <c r="E40" s="72"/>
      <c r="F40" s="72"/>
      <c r="G40" s="72"/>
      <c r="H40" s="72"/>
      <c r="I40" s="72"/>
      <c r="J40" s="72"/>
      <c r="K40" s="72"/>
      <c r="L40" s="72"/>
      <c r="M40" s="72"/>
      <c r="N40" s="72"/>
      <c r="O40" s="72"/>
      <c r="P40" s="72"/>
      <c r="Q40" s="72"/>
      <c r="R40" s="72"/>
      <c r="S40" s="72"/>
      <c r="T40" s="72"/>
      <c r="U40" s="72"/>
    </row>
    <row r="41" spans="1:21" hidden="1">
      <c r="A41" s="72"/>
      <c r="B41" s="72"/>
      <c r="C41" s="72"/>
      <c r="D41" s="72"/>
      <c r="E41" s="72"/>
      <c r="F41" s="72"/>
      <c r="G41" s="72"/>
      <c r="H41" s="72"/>
      <c r="I41" s="72"/>
      <c r="J41" s="72"/>
      <c r="K41" s="72"/>
      <c r="L41" s="72"/>
      <c r="M41" s="72"/>
      <c r="N41" s="72"/>
      <c r="O41" s="72"/>
      <c r="P41" s="72"/>
      <c r="Q41" s="72"/>
      <c r="R41" s="72"/>
      <c r="S41" s="72"/>
      <c r="T41" s="72"/>
      <c r="U41" s="72"/>
    </row>
    <row r="42" spans="1:21" hidden="1">
      <c r="A42" s="72"/>
      <c r="B42" s="72"/>
      <c r="C42" s="72"/>
      <c r="D42" s="72"/>
      <c r="E42" s="72"/>
      <c r="F42" s="72"/>
      <c r="G42" s="72"/>
      <c r="H42" s="72"/>
      <c r="I42" s="72"/>
      <c r="J42" s="72"/>
      <c r="K42" s="72"/>
      <c r="L42" s="72"/>
      <c r="M42" s="72"/>
      <c r="N42" s="72"/>
      <c r="O42" s="72"/>
      <c r="P42" s="72"/>
      <c r="Q42" s="72"/>
      <c r="R42" s="72"/>
      <c r="S42" s="72"/>
      <c r="T42" s="72"/>
      <c r="U42" s="72"/>
    </row>
    <row r="43" spans="1:21" hidden="1">
      <c r="A43" s="72"/>
      <c r="B43" s="72"/>
      <c r="C43" s="72"/>
      <c r="D43" s="72"/>
      <c r="E43" s="72"/>
      <c r="F43" s="72"/>
      <c r="G43" s="72"/>
      <c r="H43" s="72"/>
      <c r="I43" s="72"/>
      <c r="J43" s="72"/>
      <c r="K43" s="72"/>
      <c r="L43" s="72"/>
      <c r="M43" s="72"/>
      <c r="N43" s="72"/>
      <c r="O43" s="72"/>
      <c r="P43" s="72"/>
      <c r="Q43" s="72"/>
      <c r="R43" s="72"/>
      <c r="S43" s="72"/>
      <c r="T43" s="72"/>
      <c r="U43" s="72"/>
    </row>
    <row r="44" spans="1:21" hidden="1">
      <c r="A44" s="72"/>
      <c r="B44" s="72"/>
      <c r="C44" s="72"/>
      <c r="D44" s="72"/>
      <c r="E44" s="72"/>
      <c r="F44" s="72"/>
      <c r="G44" s="72"/>
      <c r="H44" s="72"/>
      <c r="I44" s="72"/>
      <c r="J44" s="72"/>
      <c r="K44" s="72"/>
      <c r="L44" s="72"/>
      <c r="M44" s="72"/>
      <c r="N44" s="72"/>
      <c r="O44" s="72"/>
      <c r="P44" s="72"/>
      <c r="Q44" s="72"/>
      <c r="R44" s="72"/>
      <c r="S44" s="72"/>
      <c r="T44" s="72"/>
      <c r="U44" s="72"/>
    </row>
    <row r="45" spans="1:21" hidden="1">
      <c r="A45" s="72"/>
      <c r="B45" s="72"/>
      <c r="C45" s="72"/>
      <c r="D45" s="72"/>
      <c r="E45" s="72"/>
      <c r="F45" s="72"/>
      <c r="G45" s="72"/>
      <c r="H45" s="72"/>
      <c r="I45" s="72"/>
      <c r="J45" s="72"/>
      <c r="K45" s="72"/>
      <c r="L45" s="72"/>
      <c r="M45" s="72"/>
      <c r="N45" s="72"/>
      <c r="O45" s="72"/>
      <c r="P45" s="72"/>
      <c r="Q45" s="72"/>
      <c r="R45" s="72"/>
      <c r="S45" s="72"/>
      <c r="T45" s="72"/>
      <c r="U45" s="72"/>
    </row>
    <row r="46" spans="1:21" ht="46.5" hidden="1">
      <c r="A46" s="72"/>
      <c r="B46" s="72"/>
      <c r="C46" s="185" t="s">
        <v>89</v>
      </c>
      <c r="D46" s="186" t="s">
        <v>90</v>
      </c>
      <c r="E46" s="186" t="s">
        <v>91</v>
      </c>
      <c r="F46" s="72"/>
      <c r="G46" s="72"/>
      <c r="H46" s="72"/>
      <c r="I46" s="72"/>
      <c r="J46" s="72"/>
      <c r="K46" s="72"/>
      <c r="L46" s="72"/>
      <c r="M46" s="72"/>
      <c r="N46" s="72"/>
      <c r="O46" s="72"/>
      <c r="P46" s="72"/>
      <c r="Q46" s="72"/>
      <c r="R46" s="72"/>
      <c r="S46" s="72"/>
      <c r="T46" s="72"/>
      <c r="U46" s="72"/>
    </row>
    <row r="47" spans="1:21" hidden="1">
      <c r="A47" s="72"/>
      <c r="B47" s="72"/>
      <c r="C47" s="187" t="s">
        <v>232</v>
      </c>
      <c r="D47" s="692">
        <f>(Introduction!C31)</f>
        <v>0</v>
      </c>
      <c r="E47" s="692">
        <f>Introduction!C32</f>
        <v>0</v>
      </c>
      <c r="F47" s="72"/>
      <c r="G47" s="72"/>
      <c r="H47" s="72"/>
      <c r="I47" s="72"/>
      <c r="J47" s="72"/>
      <c r="K47" s="72"/>
      <c r="L47" s="72"/>
      <c r="M47" s="72"/>
      <c r="N47" s="72"/>
      <c r="O47" s="72"/>
      <c r="P47" s="72"/>
      <c r="Q47" s="72"/>
      <c r="R47" s="72"/>
      <c r="S47" s="72"/>
      <c r="T47" s="72"/>
      <c r="U47" s="72"/>
    </row>
    <row r="48" spans="1:21" ht="18" hidden="1" customHeight="1">
      <c r="A48" s="72"/>
      <c r="B48" s="72"/>
      <c r="C48" s="187" t="s">
        <v>205</v>
      </c>
      <c r="D48" s="693">
        <f>Introduction!C29</f>
        <v>0</v>
      </c>
      <c r="E48" s="693">
        <f>Introduction!C30</f>
        <v>0</v>
      </c>
      <c r="F48" s="72"/>
      <c r="G48" s="72"/>
      <c r="H48" s="72"/>
      <c r="I48" s="72"/>
      <c r="J48" s="72"/>
      <c r="K48" s="72"/>
      <c r="L48" s="72"/>
      <c r="M48" s="72"/>
      <c r="N48" s="72"/>
      <c r="O48" s="72"/>
      <c r="P48" s="72"/>
      <c r="Q48" s="72"/>
      <c r="R48" s="72"/>
      <c r="S48" s="72"/>
      <c r="T48" s="72"/>
      <c r="U48" s="72"/>
    </row>
    <row r="49" spans="1:21" ht="18" hidden="1" customHeight="1">
      <c r="A49" s="72"/>
      <c r="B49" s="72"/>
      <c r="C49" s="72" t="s">
        <v>53</v>
      </c>
      <c r="D49" s="72"/>
      <c r="E49" s="72"/>
      <c r="F49" s="72"/>
      <c r="G49" s="72"/>
      <c r="H49" s="72"/>
      <c r="I49" s="72"/>
      <c r="J49" s="72"/>
      <c r="K49" s="72"/>
      <c r="L49" s="72"/>
      <c r="M49" s="72"/>
      <c r="N49" s="72"/>
      <c r="O49" s="72"/>
      <c r="P49" s="72"/>
      <c r="Q49" s="72"/>
      <c r="R49" s="72"/>
      <c r="S49" s="72"/>
      <c r="T49" s="72"/>
      <c r="U49" s="72"/>
    </row>
    <row r="50" spans="1:21" ht="21.95" hidden="1" customHeight="1">
      <c r="A50" s="72"/>
      <c r="B50" s="72"/>
      <c r="C50" s="72"/>
      <c r="D50" s="72"/>
      <c r="E50" s="72"/>
      <c r="F50" s="72"/>
      <c r="G50" s="72"/>
      <c r="H50" s="72"/>
      <c r="I50" s="72"/>
      <c r="J50" s="72"/>
      <c r="K50" s="72"/>
      <c r="L50" s="72"/>
      <c r="M50" s="72"/>
      <c r="N50" s="72"/>
      <c r="O50" s="72"/>
      <c r="P50" s="72"/>
      <c r="Q50" s="72"/>
      <c r="R50" s="72"/>
      <c r="S50" s="72"/>
      <c r="T50" s="72"/>
      <c r="U50" s="72"/>
    </row>
    <row r="51" spans="1:21" hidden="1">
      <c r="A51" s="72"/>
      <c r="B51" s="72"/>
      <c r="C51" s="72"/>
      <c r="D51" s="72"/>
      <c r="E51" s="72"/>
      <c r="F51" s="72"/>
      <c r="G51" s="72"/>
      <c r="H51" s="72"/>
      <c r="I51" s="72"/>
      <c r="J51" s="72"/>
      <c r="K51" s="72"/>
      <c r="L51" s="72"/>
      <c r="M51" s="72"/>
      <c r="N51" s="72"/>
      <c r="O51" s="72"/>
      <c r="P51" s="72"/>
      <c r="Q51" s="72"/>
      <c r="R51" s="72"/>
      <c r="S51" s="72"/>
      <c r="T51" s="72"/>
      <c r="U51" s="72"/>
    </row>
    <row r="52" spans="1:21">
      <c r="A52" s="72"/>
      <c r="B52" s="72"/>
      <c r="C52" s="72"/>
      <c r="D52" s="72" t="s">
        <v>93</v>
      </c>
      <c r="E52" s="72"/>
      <c r="F52" s="72"/>
      <c r="G52" s="72"/>
      <c r="H52" s="72"/>
      <c r="I52" s="72"/>
      <c r="J52" s="72"/>
      <c r="K52" s="72"/>
      <c r="L52" s="72"/>
      <c r="M52" s="72"/>
      <c r="N52" s="72"/>
      <c r="O52" s="72"/>
      <c r="P52" s="72"/>
      <c r="Q52" s="72"/>
      <c r="R52" s="72"/>
      <c r="S52" s="72"/>
      <c r="T52" s="72"/>
      <c r="U52" s="72"/>
    </row>
    <row r="53" spans="1:21">
      <c r="A53" s="72"/>
      <c r="B53" s="72"/>
      <c r="C53" s="72"/>
      <c r="D53" s="72"/>
      <c r="E53" s="72"/>
      <c r="F53" s="72"/>
      <c r="G53" s="72"/>
      <c r="H53" s="72"/>
      <c r="I53" s="72"/>
      <c r="J53" s="72"/>
      <c r="K53" s="72"/>
      <c r="L53" s="72"/>
      <c r="M53" s="72"/>
      <c r="N53" s="72"/>
      <c r="O53" s="72"/>
      <c r="P53" s="72"/>
      <c r="Q53" s="72"/>
      <c r="R53" s="72"/>
      <c r="S53" s="72"/>
      <c r="T53" s="72"/>
      <c r="U53" s="72"/>
    </row>
    <row r="54" spans="1:21">
      <c r="A54" s="72"/>
      <c r="B54" s="72"/>
      <c r="C54" s="72"/>
      <c r="D54" s="72"/>
      <c r="E54" s="72"/>
      <c r="F54" s="72"/>
      <c r="G54" s="72"/>
      <c r="H54" s="72"/>
      <c r="I54" s="72"/>
      <c r="J54" s="72"/>
      <c r="K54" s="72"/>
      <c r="L54" s="72"/>
      <c r="M54" s="72"/>
      <c r="N54" s="72"/>
      <c r="O54" s="72"/>
      <c r="P54" s="72"/>
      <c r="Q54" s="72"/>
      <c r="R54" s="72"/>
      <c r="S54" s="72"/>
      <c r="T54" s="72"/>
      <c r="U54" s="72"/>
    </row>
    <row r="55" spans="1:21">
      <c r="A55" s="72"/>
      <c r="B55" s="72"/>
      <c r="C55" s="72"/>
      <c r="D55" s="72"/>
      <c r="E55" s="72"/>
      <c r="F55" s="72"/>
      <c r="G55" s="72"/>
      <c r="H55" s="72"/>
      <c r="I55" s="72"/>
      <c r="J55" s="72"/>
      <c r="K55" s="72"/>
      <c r="L55" s="72"/>
      <c r="M55" s="72"/>
      <c r="N55" s="72"/>
      <c r="O55" s="72"/>
      <c r="P55" s="72"/>
      <c r="Q55" s="72"/>
      <c r="R55" s="72"/>
      <c r="S55" s="72"/>
      <c r="T55" s="72"/>
      <c r="U55" s="72"/>
    </row>
    <row r="56" spans="1:21">
      <c r="A56" s="72"/>
      <c r="B56" s="72"/>
      <c r="C56" s="72"/>
      <c r="D56" s="72"/>
      <c r="E56" s="72"/>
      <c r="F56" s="72"/>
      <c r="G56" s="72"/>
      <c r="H56" s="72"/>
      <c r="I56" s="72"/>
      <c r="J56" s="72"/>
      <c r="K56" s="72"/>
      <c r="L56" s="72"/>
      <c r="M56" s="72"/>
      <c r="N56" s="72"/>
      <c r="O56" s="72"/>
      <c r="P56" s="72"/>
      <c r="Q56" s="72"/>
      <c r="R56" s="72"/>
      <c r="S56" s="72"/>
      <c r="T56" s="72"/>
      <c r="U56" s="72"/>
    </row>
  </sheetData>
  <mergeCells count="4">
    <mergeCell ref="F3:J3"/>
    <mergeCell ref="A3:D3"/>
    <mergeCell ref="A1:D1"/>
    <mergeCell ref="C27:F27"/>
  </mergeCells>
  <phoneticPr fontId="13" type="noConversion"/>
  <conditionalFormatting sqref="J22:J23">
    <cfRule type="containsText" dxfId="536" priority="401" operator="containsText" text="Maintaining">
      <formula>NOT(ISERROR(SEARCH("Maintaining",J22)))</formula>
    </cfRule>
    <cfRule type="containsText" dxfId="535" priority="402" operator="containsText" text="Above and Beyond">
      <formula>NOT(ISERROR(SEARCH("Above and Beyond",J22)))</formula>
    </cfRule>
    <cfRule type="containsText" dxfId="534" priority="403" operator="containsText" text="Taking Away">
      <formula>NOT(ISERROR(SEARCH("Taking Away",J22)))</formula>
    </cfRule>
  </conditionalFormatting>
  <conditionalFormatting sqref="J22:J23">
    <cfRule type="containsBlanks" dxfId="533" priority="399">
      <formula>LEN(TRIM(J22))=0</formula>
    </cfRule>
  </conditionalFormatting>
  <conditionalFormatting sqref="P22:Q23">
    <cfRule type="expression" dxfId="532" priority="405">
      <formula>$O22&lt;&gt;"yes"</formula>
    </cfRule>
  </conditionalFormatting>
  <conditionalFormatting sqref="Q22:Q23">
    <cfRule type="expression" dxfId="531" priority="397" stopIfTrue="1">
      <formula>$O22="yes"</formula>
    </cfRule>
    <cfRule type="notContainsBlanks" dxfId="530" priority="404" stopIfTrue="1">
      <formula>LEN(TRIM(Q22))&gt;0</formula>
    </cfRule>
  </conditionalFormatting>
  <conditionalFormatting sqref="P22:Q23">
    <cfRule type="notContainsBlanks" dxfId="529" priority="396" stopIfTrue="1">
      <formula>LEN(TRIM(P22))&gt;0</formula>
    </cfRule>
    <cfRule type="expression" dxfId="528" priority="398">
      <formula>$O22="yes"</formula>
    </cfRule>
  </conditionalFormatting>
  <conditionalFormatting sqref="J22:J23">
    <cfRule type="containsText" dxfId="527" priority="388" operator="containsText" text="not BIA question">
      <formula>NOT(ISERROR(SEARCH("not BIA question",J22)))</formula>
    </cfRule>
  </conditionalFormatting>
  <conditionalFormatting sqref="M22:M23">
    <cfRule type="notContainsBlanks" dxfId="526" priority="385">
      <formula>LEN(TRIM(M22))&gt;0</formula>
    </cfRule>
    <cfRule type="expression" dxfId="525" priority="386">
      <formula>$H22&lt;&gt;"yes"</formula>
    </cfRule>
    <cfRule type="expression" dxfId="524" priority="387">
      <formula>$H22="yes"</formula>
    </cfRule>
  </conditionalFormatting>
  <conditionalFormatting sqref="M24">
    <cfRule type="notContainsBlanks" dxfId="523" priority="370">
      <formula>LEN(TRIM(M24))&gt;0</formula>
    </cfRule>
  </conditionalFormatting>
  <conditionalFormatting sqref="P24:Q24">
    <cfRule type="expression" dxfId="522" priority="384">
      <formula>$O24&lt;&gt;"yes"</formula>
    </cfRule>
  </conditionalFormatting>
  <conditionalFormatting sqref="J24">
    <cfRule type="containsText" dxfId="521" priority="380" operator="containsText" text="Maintaining">
      <formula>NOT(ISERROR(SEARCH("Maintaining",J24)))</formula>
    </cfRule>
    <cfRule type="containsText" dxfId="520" priority="381" operator="containsText" text="Above and Beyond">
      <formula>NOT(ISERROR(SEARCH("Above and Beyond",J24)))</formula>
    </cfRule>
    <cfRule type="containsText" dxfId="519" priority="382" operator="containsText" text="Taking Away">
      <formula>NOT(ISERROR(SEARCH("Taking Away",J24)))</formula>
    </cfRule>
  </conditionalFormatting>
  <conditionalFormatting sqref="J24">
    <cfRule type="containsBlanks" dxfId="518" priority="379">
      <formula>LEN(TRIM(J24))=0</formula>
    </cfRule>
  </conditionalFormatting>
  <conditionalFormatting sqref="Q24">
    <cfRule type="expression" dxfId="517" priority="377" stopIfTrue="1">
      <formula>$O24="yes"</formula>
    </cfRule>
    <cfRule type="notContainsBlanks" dxfId="516" priority="383" stopIfTrue="1">
      <formula>LEN(TRIM(Q24))&gt;0</formula>
    </cfRule>
  </conditionalFormatting>
  <conditionalFormatting sqref="P24">
    <cfRule type="notContainsBlanks" dxfId="515" priority="376" stopIfTrue="1">
      <formula>LEN(TRIM(P24))&gt;0</formula>
    </cfRule>
    <cfRule type="expression" dxfId="514" priority="378">
      <formula>$O24="yes"</formula>
    </cfRule>
  </conditionalFormatting>
  <conditionalFormatting sqref="Q24">
    <cfRule type="notContainsBlanks" dxfId="513" priority="374" stopIfTrue="1">
      <formula>LEN(TRIM(Q24))&gt;0</formula>
    </cfRule>
    <cfRule type="expression" dxfId="512" priority="375">
      <formula>$O24="yes"</formula>
    </cfRule>
  </conditionalFormatting>
  <conditionalFormatting sqref="J24">
    <cfRule type="containsText" dxfId="511" priority="373" operator="containsText" text="not BIA question">
      <formula>NOT(ISERROR(SEARCH("not BIA question",J24)))</formula>
    </cfRule>
  </conditionalFormatting>
  <conditionalFormatting sqref="M24">
    <cfRule type="expression" dxfId="510" priority="372">
      <formula>$H24="yes"</formula>
    </cfRule>
  </conditionalFormatting>
  <conditionalFormatting sqref="M24">
    <cfRule type="expression" dxfId="509" priority="371">
      <formula>$H24&lt;&gt;"yes"</formula>
    </cfRule>
  </conditionalFormatting>
  <conditionalFormatting sqref="H22:H24">
    <cfRule type="containsBlanks" dxfId="508" priority="369" stopIfTrue="1">
      <formula>LEN(TRIM(H22))=0</formula>
    </cfRule>
  </conditionalFormatting>
  <conditionalFormatting sqref="H22:H24">
    <cfRule type="notContainsBlanks" dxfId="507" priority="368">
      <formula>LEN(TRIM(H22))&gt;0</formula>
    </cfRule>
  </conditionalFormatting>
  <conditionalFormatting sqref="H12:H14">
    <cfRule type="notContainsBlanks" dxfId="506" priority="360">
      <formula>LEN(TRIM(H12))&gt;0</formula>
    </cfRule>
    <cfRule type="containsBlanks" dxfId="505" priority="361">
      <formula>LEN(TRIM(H12))=0</formula>
    </cfRule>
  </conditionalFormatting>
  <conditionalFormatting sqref="J12:J14">
    <cfRule type="expression" dxfId="504" priority="346">
      <formula>AND(H12&lt;&gt;"",J12&lt;&gt;"")</formula>
    </cfRule>
    <cfRule type="expression" dxfId="503" priority="347">
      <formula>$H12&lt;&gt;""</formula>
    </cfRule>
  </conditionalFormatting>
  <conditionalFormatting sqref="L13:L14 L22:L24">
    <cfRule type="expression" dxfId="502" priority="344">
      <formula>AND($H13&lt;&gt;"",$L13&lt;&gt;"")</formula>
    </cfRule>
    <cfRule type="expression" dxfId="501" priority="345">
      <formula>$H13&lt;&gt;""</formula>
    </cfRule>
  </conditionalFormatting>
  <conditionalFormatting sqref="O22:O24">
    <cfRule type="expression" dxfId="500" priority="333">
      <formula>AND($H22&lt;&gt;"",$O22&lt;&gt;"")</formula>
    </cfRule>
    <cfRule type="expression" dxfId="499" priority="334">
      <formula>AND($H22&lt;&gt;"yes",$H22&lt;&gt;"")</formula>
    </cfRule>
  </conditionalFormatting>
  <conditionalFormatting sqref="H15">
    <cfRule type="notContainsBlanks" dxfId="498" priority="331">
      <formula>LEN(TRIM(H15))&gt;0</formula>
    </cfRule>
    <cfRule type="containsBlanks" dxfId="497" priority="332">
      <formula>LEN(TRIM(H15))=0</formula>
    </cfRule>
  </conditionalFormatting>
  <conditionalFormatting sqref="J15">
    <cfRule type="expression" dxfId="496" priority="329">
      <formula>AND(H15&lt;&gt;"",J15&lt;&gt;"")</formula>
    </cfRule>
    <cfRule type="expression" dxfId="495" priority="330">
      <formula>$H15&lt;&gt;""</formula>
    </cfRule>
  </conditionalFormatting>
  <conditionalFormatting sqref="L15">
    <cfRule type="expression" dxfId="494" priority="327">
      <formula>AND($H15&lt;&gt;"",$L15&lt;&gt;"")</formula>
    </cfRule>
    <cfRule type="expression" dxfId="493" priority="328">
      <formula>$H15&lt;&gt;""</formula>
    </cfRule>
  </conditionalFormatting>
  <conditionalFormatting sqref="J20:J21">
    <cfRule type="containsText" dxfId="492" priority="308" operator="containsText" text="Maintaining">
      <formula>NOT(ISERROR(SEARCH("Maintaining",J20)))</formula>
    </cfRule>
    <cfRule type="containsText" dxfId="491" priority="309" operator="containsText" text="Above and Beyond">
      <formula>NOT(ISERROR(SEARCH("Above and Beyond",J20)))</formula>
    </cfRule>
    <cfRule type="containsText" dxfId="490" priority="310" operator="containsText" text="Taking Away">
      <formula>NOT(ISERROR(SEARCH("Taking Away",J20)))</formula>
    </cfRule>
  </conditionalFormatting>
  <conditionalFormatting sqref="J20:J21">
    <cfRule type="containsBlanks" dxfId="489" priority="307">
      <formula>LEN(TRIM(J20))=0</formula>
    </cfRule>
  </conditionalFormatting>
  <conditionalFormatting sqref="P20:Q21">
    <cfRule type="expression" dxfId="488" priority="312">
      <formula>$O20&lt;&gt;"yes"</formula>
    </cfRule>
  </conditionalFormatting>
  <conditionalFormatting sqref="Q20:Q21">
    <cfRule type="expression" dxfId="487" priority="305" stopIfTrue="1">
      <formula>$O20="yes"</formula>
    </cfRule>
    <cfRule type="notContainsBlanks" dxfId="486" priority="311" stopIfTrue="1">
      <formula>LEN(TRIM(Q20))&gt;0</formula>
    </cfRule>
  </conditionalFormatting>
  <conditionalFormatting sqref="P20:Q21">
    <cfRule type="notContainsBlanks" dxfId="485" priority="304" stopIfTrue="1">
      <formula>LEN(TRIM(P20))&gt;0</formula>
    </cfRule>
    <cfRule type="expression" dxfId="484" priority="306">
      <formula>$O20="yes"</formula>
    </cfRule>
  </conditionalFormatting>
  <conditionalFormatting sqref="J20:J21">
    <cfRule type="containsText" dxfId="483" priority="303" operator="containsText" text="not BIA question">
      <formula>NOT(ISERROR(SEARCH("not BIA question",J20)))</formula>
    </cfRule>
  </conditionalFormatting>
  <conditionalFormatting sqref="M20:M21">
    <cfRule type="notContainsBlanks" dxfId="482" priority="300">
      <formula>LEN(TRIM(M20))&gt;0</formula>
    </cfRule>
    <cfRule type="expression" dxfId="481" priority="301">
      <formula>$H20&lt;&gt;"yes"</formula>
    </cfRule>
    <cfRule type="expression" dxfId="480" priority="302">
      <formula>$H20="yes"</formula>
    </cfRule>
  </conditionalFormatting>
  <conditionalFormatting sqref="H20:H21">
    <cfRule type="containsBlanks" dxfId="479" priority="299" stopIfTrue="1">
      <formula>LEN(TRIM(H20))=0</formula>
    </cfRule>
  </conditionalFormatting>
  <conditionalFormatting sqref="H20:H21">
    <cfRule type="notContainsBlanks" dxfId="478" priority="298">
      <formula>LEN(TRIM(H20))&gt;0</formula>
    </cfRule>
  </conditionalFormatting>
  <conditionalFormatting sqref="L20:L21">
    <cfRule type="expression" dxfId="477" priority="290">
      <formula>AND($H20&lt;&gt;"",$L20&lt;&gt;"")</formula>
    </cfRule>
    <cfRule type="expression" dxfId="476" priority="291">
      <formula>$H20&lt;&gt;""</formula>
    </cfRule>
  </conditionalFormatting>
  <conditionalFormatting sqref="O20:O21">
    <cfRule type="expression" dxfId="475" priority="288">
      <formula>AND($H20&lt;&gt;"",$O20&lt;&gt;"")</formula>
    </cfRule>
    <cfRule type="expression" dxfId="474" priority="289">
      <formula>AND($H20&lt;&gt;"yes",$H20&lt;&gt;"")</formula>
    </cfRule>
  </conditionalFormatting>
  <conditionalFormatting sqref="O12:P15">
    <cfRule type="expression" dxfId="473" priority="266" stopIfTrue="1">
      <formula>$N12&lt;&gt;"yes"</formula>
    </cfRule>
  </conditionalFormatting>
  <conditionalFormatting sqref="P12:P15">
    <cfRule type="notContainsBlanks" dxfId="472" priority="267" stopIfTrue="1">
      <formula>LEN(TRIM(P12))&gt;0</formula>
    </cfRule>
  </conditionalFormatting>
  <conditionalFormatting sqref="O12:P15">
    <cfRule type="notContainsBlanks" dxfId="471" priority="268" stopIfTrue="1">
      <formula>LEN(TRIM(O12))&gt;0</formula>
    </cfRule>
    <cfRule type="expression" dxfId="470" priority="408">
      <formula>$N12="yes"</formula>
    </cfRule>
  </conditionalFormatting>
  <conditionalFormatting sqref="L12:L15">
    <cfRule type="expression" dxfId="469" priority="239">
      <formula>AND($H12&lt;&gt;"",$L12&lt;&gt;"")</formula>
    </cfRule>
    <cfRule type="expression" dxfId="468" priority="240">
      <formula>$H12&lt;&gt;""</formula>
    </cfRule>
  </conditionalFormatting>
  <conditionalFormatting sqref="N12:N15">
    <cfRule type="expression" dxfId="467" priority="742">
      <formula>AND($H12&lt;&gt;"yes",$H12&lt;&gt;"")</formula>
    </cfRule>
    <cfRule type="expression" dxfId="466" priority="743">
      <formula>AND($H12&lt;&gt;"",$P12&lt;&gt;"")</formula>
    </cfRule>
  </conditionalFormatting>
  <conditionalFormatting sqref="Q12:Q15">
    <cfRule type="expression" dxfId="465" priority="38" stopIfTrue="1">
      <formula>$N12&lt;&gt;"yes"</formula>
    </cfRule>
  </conditionalFormatting>
  <conditionalFormatting sqref="Q12:Q15">
    <cfRule type="notContainsBlanks" dxfId="464" priority="39" stopIfTrue="1">
      <formula>LEN(TRIM(Q12))&gt;0</formula>
    </cfRule>
  </conditionalFormatting>
  <conditionalFormatting sqref="Q12:Q15">
    <cfRule type="notContainsBlanks" dxfId="463" priority="40" stopIfTrue="1">
      <formula>LEN(TRIM(Q12))&gt;0</formula>
    </cfRule>
    <cfRule type="expression" dxfId="462" priority="41">
      <formula>$N12="yes"</formula>
    </cfRule>
  </conditionalFormatting>
  <conditionalFormatting sqref="N14">
    <cfRule type="notContainsBlanks" dxfId="461" priority="6" stopIfTrue="1">
      <formula>LEN(TRIM(N14))&gt;0</formula>
    </cfRule>
  </conditionalFormatting>
  <conditionalFormatting sqref="N12:N13">
    <cfRule type="notContainsBlanks" dxfId="460" priority="5" stopIfTrue="1">
      <formula>LEN(TRIM(N12))&gt;0</formula>
    </cfRule>
  </conditionalFormatting>
  <conditionalFormatting sqref="N15">
    <cfRule type="notContainsBlanks" dxfId="459" priority="4" stopIfTrue="1">
      <formula>LEN(TRIM(N15))&gt;0</formula>
    </cfRule>
  </conditionalFormatting>
  <conditionalFormatting sqref="R20:R24">
    <cfRule type="notContainsBlanks" dxfId="458" priority="1">
      <formula>LEN(TRIM(R20))&gt;0</formula>
    </cfRule>
    <cfRule type="expression" dxfId="457" priority="2">
      <formula>$O20="yes"</formula>
    </cfRule>
  </conditionalFormatting>
  <dataValidations count="6">
    <dataValidation type="custom" showInputMessage="1" showErrorMessage="1" sqref="H12:H15 J12:J15 H17" xr:uid="{0523D0D2-3B0D-E74C-ACAB-95114C778D56}">
      <formula1>NOT(ISBLANK(D12))</formula1>
    </dataValidation>
    <dataValidation type="list" allowBlank="1" showInputMessage="1" showErrorMessage="1" sqref="R27 N12:N15 O20:O24 R20:R24" xr:uid="{B2539F8F-0EAC-6447-AC0D-1BA146BD1E0B}">
      <formula1>$C$33:$C$34</formula1>
    </dataValidation>
    <dataValidation type="list" allowBlank="1" showInputMessage="1" showErrorMessage="1" sqref="H20:H24" xr:uid="{F81F7320-BEBE-D24A-845A-8308C831366B}">
      <formula1>$C$33:$C$36</formula1>
    </dataValidation>
    <dataValidation type="list" allowBlank="1" showInputMessage="1" showErrorMessage="1" sqref="C12:C15 C17 C20:C24" xr:uid="{6155F9D7-8179-E844-82BC-4284F7689FD1}">
      <formula1>$C$47:$C$49</formula1>
    </dataValidation>
    <dataValidation type="list" allowBlank="1" showInputMessage="1" showErrorMessage="1" sqref="I20:I24" xr:uid="{3EC0F6C1-E231-2E44-8351-A76412574FF4}">
      <formula1>$C$32:$C$34</formula1>
    </dataValidation>
    <dataValidation showInputMessage="1" showErrorMessage="1" sqref="O12:O15" xr:uid="{247B432F-0EFD-4C17-AC37-18FEA4CC0FA2}"/>
  </dataValidations>
  <pageMargins left="0.7" right="0.7" top="0.75" bottom="0.75" header="0.3" footer="0.3"/>
  <pageSetup paperSize="9" orientation="portrait" horizontalDpi="4294967293" verticalDpi="0" r:id="rId1"/>
  <ignoredErrors>
    <ignoredError sqref="K2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D868-B0DB-A348-9F3E-830C3C838CCB}">
  <sheetPr>
    <tabColor rgb="FF00B0F0"/>
  </sheetPr>
  <dimension ref="A1:T67"/>
  <sheetViews>
    <sheetView zoomScale="40" zoomScaleNormal="40" workbookViewId="0">
      <selection activeCell="I15" sqref="I15"/>
    </sheetView>
  </sheetViews>
  <sheetFormatPr defaultColWidth="29.88671875" defaultRowHeight="15.6"/>
  <cols>
    <col min="1" max="1" width="6.33203125" style="23" customWidth="1"/>
    <col min="2" max="2" width="6.6640625" style="23" customWidth="1"/>
    <col min="3" max="3" width="10.33203125" style="23" customWidth="1"/>
    <col min="4" max="4" width="15.33203125" style="23" customWidth="1"/>
    <col min="5" max="5" width="8.109375" style="23" customWidth="1"/>
    <col min="6" max="6" width="36.109375" style="23" customWidth="1"/>
    <col min="7" max="7" width="46.33203125" style="23" customWidth="1"/>
    <col min="8" max="8" width="29.88671875" style="23"/>
    <col min="9" max="9" width="14.88671875" style="23" customWidth="1"/>
    <col min="10" max="10" width="29.88671875" style="23"/>
    <col min="11" max="11" width="15.33203125" style="23" customWidth="1"/>
    <col min="12" max="18" width="29.88671875" style="23"/>
    <col min="19" max="19" width="18" style="23" customWidth="1"/>
    <col min="20" max="16384" width="29.88671875" style="23"/>
  </cols>
  <sheetData>
    <row r="1" spans="1:20" ht="26.45" customHeight="1" thickBot="1">
      <c r="A1" s="710" t="s">
        <v>22</v>
      </c>
      <c r="B1" s="711"/>
      <c r="C1" s="711"/>
      <c r="D1" s="712"/>
      <c r="E1" s="341" t="s">
        <v>6</v>
      </c>
      <c r="F1" s="342"/>
      <c r="G1" s="342"/>
      <c r="H1" s="343"/>
      <c r="I1" s="70" t="s">
        <v>22</v>
      </c>
      <c r="J1" s="343"/>
      <c r="K1" s="70" t="s">
        <v>22</v>
      </c>
      <c r="L1" s="343"/>
      <c r="M1" s="343"/>
      <c r="N1" s="343"/>
      <c r="O1" s="343"/>
      <c r="P1" s="343"/>
      <c r="Q1" s="343"/>
      <c r="R1" s="343"/>
      <c r="S1" s="70" t="s">
        <v>22</v>
      </c>
      <c r="T1" s="344"/>
    </row>
    <row r="2" spans="1:20" ht="18.600000000000001" thickBot="1">
      <c r="A2" s="72"/>
      <c r="B2" s="72"/>
      <c r="C2" s="72"/>
      <c r="D2" s="72"/>
      <c r="E2" s="73"/>
      <c r="F2" s="73"/>
      <c r="G2" s="73"/>
      <c r="H2" s="73"/>
      <c r="I2" s="73"/>
      <c r="J2" s="73"/>
      <c r="K2" s="73"/>
      <c r="L2" s="73"/>
      <c r="M2" s="73"/>
      <c r="N2" s="73"/>
      <c r="O2" s="72"/>
      <c r="P2" s="72"/>
      <c r="Q2" s="72"/>
      <c r="R2" s="72"/>
      <c r="S2" s="72"/>
      <c r="T2" s="72"/>
    </row>
    <row r="3" spans="1:20" ht="25.5" thickBot="1">
      <c r="A3" s="707" t="s">
        <v>22</v>
      </c>
      <c r="B3" s="708"/>
      <c r="C3" s="708"/>
      <c r="D3" s="709"/>
      <c r="E3" s="73"/>
      <c r="F3" s="704" t="s">
        <v>24</v>
      </c>
      <c r="G3" s="705"/>
      <c r="H3" s="705"/>
      <c r="I3" s="705"/>
      <c r="J3" s="706"/>
      <c r="K3" s="73"/>
      <c r="L3" s="73"/>
      <c r="M3" s="73"/>
      <c r="N3" s="73"/>
      <c r="O3" s="72"/>
      <c r="P3" s="72"/>
      <c r="Q3" s="72"/>
      <c r="R3" s="72"/>
      <c r="S3" s="72"/>
      <c r="T3" s="72"/>
    </row>
    <row r="4" spans="1:20" ht="18.600000000000001" thickBot="1">
      <c r="A4" s="74"/>
      <c r="B4" s="75"/>
      <c r="C4" s="75"/>
      <c r="D4" s="76"/>
      <c r="E4" s="73"/>
      <c r="F4" s="249" t="s">
        <v>25</v>
      </c>
      <c r="G4" s="250" t="s">
        <v>26</v>
      </c>
      <c r="H4" s="251" t="s">
        <v>27</v>
      </c>
      <c r="I4" s="80" t="s">
        <v>22</v>
      </c>
      <c r="J4" s="252" t="s">
        <v>28</v>
      </c>
      <c r="K4" s="73"/>
      <c r="L4" s="73"/>
      <c r="M4" s="73"/>
      <c r="N4" s="73"/>
      <c r="O4" s="72"/>
      <c r="P4" s="72"/>
      <c r="Q4" s="72"/>
      <c r="R4" s="72"/>
      <c r="S4" s="72"/>
      <c r="T4" s="72"/>
    </row>
    <row r="5" spans="1:20" ht="18">
      <c r="A5" s="74"/>
      <c r="B5" s="75"/>
      <c r="C5" s="75"/>
      <c r="D5" s="76"/>
      <c r="E5" s="73"/>
      <c r="F5" s="253" t="s">
        <v>233</v>
      </c>
      <c r="G5" s="254" t="s">
        <v>53</v>
      </c>
      <c r="H5" s="255" t="s">
        <v>53</v>
      </c>
      <c r="I5" s="345"/>
      <c r="J5" s="85" t="s">
        <v>53</v>
      </c>
      <c r="K5" s="73"/>
      <c r="L5" s="73"/>
      <c r="M5" s="73"/>
      <c r="N5" s="73"/>
      <c r="O5" s="72"/>
      <c r="P5" s="72"/>
      <c r="Q5" s="72"/>
      <c r="R5" s="72"/>
      <c r="S5" s="72"/>
      <c r="T5" s="72"/>
    </row>
    <row r="6" spans="1:20" ht="18.600000000000001" thickBot="1">
      <c r="A6" s="74"/>
      <c r="B6" s="75"/>
      <c r="C6" s="75"/>
      <c r="D6" s="76"/>
      <c r="E6" s="73"/>
      <c r="F6" s="257" t="s">
        <v>234</v>
      </c>
      <c r="G6" s="258">
        <f>COUNTIF(J15:J19,"Maintaining")</f>
        <v>0</v>
      </c>
      <c r="H6" s="259">
        <f>COUNTIF(J15:J19,"Above and Beyond")</f>
        <v>0</v>
      </c>
      <c r="I6" s="75"/>
      <c r="J6" s="89">
        <f>COUNTIF(J15:J19,"Taking Away")</f>
        <v>0</v>
      </c>
      <c r="K6" s="73"/>
      <c r="L6" s="73"/>
      <c r="M6" s="73"/>
      <c r="N6" s="73"/>
      <c r="O6" s="72"/>
      <c r="P6" s="72"/>
      <c r="Q6" s="72"/>
      <c r="R6" s="72"/>
      <c r="S6" s="72"/>
      <c r="T6" s="72"/>
    </row>
    <row r="7" spans="1:20" ht="18.600000000000001" thickBot="1">
      <c r="A7" s="90"/>
      <c r="B7" s="91"/>
      <c r="C7" s="91"/>
      <c r="D7" s="92"/>
      <c r="E7" s="73"/>
      <c r="F7" s="346" t="s">
        <v>31</v>
      </c>
      <c r="G7" s="347">
        <f>SUM(G4:G6)</f>
        <v>0</v>
      </c>
      <c r="H7" s="348">
        <f>SUM(H4:H6)</f>
        <v>0</v>
      </c>
      <c r="I7" s="91"/>
      <c r="J7" s="197">
        <f>SUM(J4:J6)</f>
        <v>0</v>
      </c>
      <c r="K7" s="73"/>
      <c r="L7" s="73"/>
      <c r="M7" s="73"/>
      <c r="N7" s="73"/>
      <c r="O7" s="72"/>
      <c r="P7" s="72"/>
      <c r="Q7" s="72"/>
      <c r="R7" s="72"/>
      <c r="S7" s="72"/>
      <c r="T7" s="72"/>
    </row>
    <row r="8" spans="1:20" ht="15.95" thickBot="1">
      <c r="A8" s="72"/>
      <c r="B8" s="72"/>
      <c r="C8" s="72"/>
      <c r="D8" s="72"/>
      <c r="E8" s="72"/>
      <c r="F8" s="72"/>
      <c r="G8" s="72"/>
      <c r="H8" s="72"/>
      <c r="I8" s="72"/>
      <c r="J8" s="72"/>
      <c r="K8" s="72"/>
      <c r="L8" s="72"/>
      <c r="M8" s="72"/>
      <c r="N8" s="72"/>
      <c r="O8" s="72"/>
      <c r="P8" s="72"/>
      <c r="Q8" s="72"/>
      <c r="R8" s="72"/>
      <c r="S8" s="72"/>
      <c r="T8" s="72"/>
    </row>
    <row r="9" spans="1:20" s="24" customFormat="1" ht="25.5" thickBot="1">
      <c r="A9" s="73"/>
      <c r="B9" s="73"/>
      <c r="C9" s="73"/>
      <c r="D9" s="73"/>
      <c r="E9" s="73"/>
      <c r="F9" s="97" t="s">
        <v>235</v>
      </c>
      <c r="G9" s="98"/>
      <c r="H9" s="99" t="s">
        <v>32</v>
      </c>
      <c r="I9" s="100"/>
      <c r="J9" s="100"/>
      <c r="K9" s="70" t="s">
        <v>22</v>
      </c>
      <c r="L9" s="100"/>
      <c r="M9" s="100"/>
      <c r="N9" s="304" t="s">
        <v>33</v>
      </c>
      <c r="O9" s="165"/>
      <c r="P9" s="165"/>
      <c r="Q9" s="165"/>
      <c r="R9" s="305" t="s">
        <v>34</v>
      </c>
      <c r="S9" s="73"/>
      <c r="T9" s="73"/>
    </row>
    <row r="10" spans="1:20" s="24" customFormat="1" ht="90.6" thickBot="1">
      <c r="A10" s="107" t="s">
        <v>35</v>
      </c>
      <c r="B10" s="108" t="s">
        <v>36</v>
      </c>
      <c r="C10" s="109" t="s">
        <v>37</v>
      </c>
      <c r="D10" s="109" t="s">
        <v>38</v>
      </c>
      <c r="E10" s="110" t="s">
        <v>39</v>
      </c>
      <c r="F10" s="107" t="s">
        <v>191</v>
      </c>
      <c r="G10" s="110" t="s">
        <v>41</v>
      </c>
      <c r="H10" s="108" t="s">
        <v>192</v>
      </c>
      <c r="I10" s="80" t="s">
        <v>22</v>
      </c>
      <c r="J10" s="109" t="s">
        <v>45</v>
      </c>
      <c r="K10" s="349"/>
      <c r="L10" s="109" t="s">
        <v>46</v>
      </c>
      <c r="M10" s="111" t="s">
        <v>47</v>
      </c>
      <c r="N10" s="199" t="s">
        <v>48</v>
      </c>
      <c r="O10" s="168" t="s">
        <v>49</v>
      </c>
      <c r="P10" s="312" t="s">
        <v>50</v>
      </c>
      <c r="Q10" s="312" t="s">
        <v>194</v>
      </c>
      <c r="R10" s="313" t="s">
        <v>52</v>
      </c>
      <c r="S10" s="73"/>
      <c r="T10" s="73"/>
    </row>
    <row r="11" spans="1:20" ht="62.45" thickBot="1">
      <c r="A11" s="630">
        <v>196</v>
      </c>
      <c r="B11" s="280" t="s">
        <v>236</v>
      </c>
      <c r="C11" s="350" t="s">
        <v>53</v>
      </c>
      <c r="D11" s="350" t="s">
        <v>237</v>
      </c>
      <c r="E11" s="351" t="s">
        <v>238</v>
      </c>
      <c r="F11" s="352" t="s">
        <v>239</v>
      </c>
      <c r="G11" s="353" t="s">
        <v>240</v>
      </c>
      <c r="H11" s="354"/>
      <c r="I11" s="673"/>
      <c r="J11" s="180"/>
      <c r="K11" s="673"/>
      <c r="L11" s="355"/>
      <c r="M11" s="356" t="s">
        <v>241</v>
      </c>
      <c r="N11" s="357"/>
      <c r="O11" s="674"/>
      <c r="P11" s="674"/>
      <c r="Q11" s="675"/>
      <c r="R11" s="358"/>
      <c r="S11" s="72"/>
      <c r="T11" s="72"/>
    </row>
    <row r="12" spans="1:20" ht="15.95" thickBot="1">
      <c r="A12" s="72"/>
      <c r="B12" s="72"/>
      <c r="C12" s="72"/>
      <c r="D12" s="72"/>
      <c r="E12" s="72"/>
      <c r="F12" s="72"/>
      <c r="G12" s="72"/>
      <c r="H12" s="72"/>
      <c r="I12" s="72"/>
      <c r="J12" s="72"/>
      <c r="K12" s="72"/>
      <c r="L12" s="72"/>
      <c r="M12" s="72"/>
      <c r="N12" s="72"/>
      <c r="O12" s="72"/>
      <c r="P12" s="72"/>
      <c r="Q12" s="72"/>
      <c r="R12" s="72"/>
      <c r="S12" s="72"/>
      <c r="T12" s="72"/>
    </row>
    <row r="13" spans="1:20" s="24" customFormat="1" ht="25.5" thickBot="1">
      <c r="A13" s="73"/>
      <c r="B13" s="73"/>
      <c r="C13" s="73"/>
      <c r="D13" s="73"/>
      <c r="E13" s="73"/>
      <c r="F13" s="97" t="s">
        <v>234</v>
      </c>
      <c r="G13" s="98"/>
      <c r="H13" s="99" t="s">
        <v>32</v>
      </c>
      <c r="I13" s="100"/>
      <c r="J13" s="100"/>
      <c r="K13" s="100"/>
      <c r="L13" s="100"/>
      <c r="M13" s="100"/>
      <c r="N13" s="101"/>
      <c r="O13" s="304" t="s">
        <v>33</v>
      </c>
      <c r="P13" s="165"/>
      <c r="Q13" s="165"/>
      <c r="R13" s="166"/>
      <c r="S13" s="167"/>
      <c r="T13" s="305" t="s">
        <v>34</v>
      </c>
    </row>
    <row r="14" spans="1:20" s="24" customFormat="1" ht="90.6" thickBot="1">
      <c r="A14" s="107" t="s">
        <v>35</v>
      </c>
      <c r="B14" s="108" t="s">
        <v>36</v>
      </c>
      <c r="C14" s="109" t="s">
        <v>37</v>
      </c>
      <c r="D14" s="111" t="s">
        <v>38</v>
      </c>
      <c r="E14" s="632" t="s">
        <v>39</v>
      </c>
      <c r="F14" s="107" t="s">
        <v>40</v>
      </c>
      <c r="G14" s="110" t="s">
        <v>41</v>
      </c>
      <c r="H14" s="107" t="s">
        <v>42</v>
      </c>
      <c r="I14" s="109" t="s">
        <v>43</v>
      </c>
      <c r="J14" s="109" t="s">
        <v>24</v>
      </c>
      <c r="K14" s="109" t="s">
        <v>44</v>
      </c>
      <c r="L14" s="109" t="s">
        <v>45</v>
      </c>
      <c r="M14" s="109" t="s">
        <v>46</v>
      </c>
      <c r="N14" s="110" t="s">
        <v>47</v>
      </c>
      <c r="O14" s="650" t="s">
        <v>48</v>
      </c>
      <c r="P14" s="113" t="s">
        <v>49</v>
      </c>
      <c r="Q14" s="113" t="s">
        <v>50</v>
      </c>
      <c r="R14" s="113" t="s">
        <v>51</v>
      </c>
      <c r="S14" s="264" t="s">
        <v>44</v>
      </c>
      <c r="T14" s="313" t="s">
        <v>52</v>
      </c>
    </row>
    <row r="15" spans="1:20" ht="93">
      <c r="A15" s="208" t="s">
        <v>242</v>
      </c>
      <c r="B15" s="116" t="s">
        <v>53</v>
      </c>
      <c r="C15" s="117" t="s">
        <v>232</v>
      </c>
      <c r="D15" s="631" t="s">
        <v>243</v>
      </c>
      <c r="E15" s="633" t="s">
        <v>244</v>
      </c>
      <c r="F15" s="268" t="s">
        <v>245</v>
      </c>
      <c r="G15" s="646" t="s">
        <v>246</v>
      </c>
      <c r="H15" s="270"/>
      <c r="I15" s="271"/>
      <c r="J15" s="271" t="str">
        <f>IF(I15="Not BIA Question","not BIA Question",IF(AND(H15="yes",I15="yes"),"Maintaining",IF(AND(H15="no",I15="no"),"Maintaining",IF(AND(H15="no",I15="yes"),"Taking Away",IF(AND(H15="We regularly monitor and record water usage but have not set any reduction targets",I15="no"),"Above and Beyond",IF(AND(H15="We regularly monitor and record emissions and have set science-based targets necessary to achieve sustainable usage linked to our local watershed",I15="no"),"Above and Beyond",IF(AND(H15="We monitor and record water usage and have set specific reduction targets relative to previous performance",I15="no"),"Above and Beyond",IF(AND(H15="We have met specific reduction targets set during this reporting period",I15="no"),"Above and Beyond",""))))))))</f>
        <v/>
      </c>
      <c r="K15" s="359" t="str">
        <f>IF(H15="no",0,IF(ISBLANK(H15),"",IF(AND(H15="not sure"),0,IF(AND(H15="not relevant"),0,$D$43))))</f>
        <v/>
      </c>
      <c r="L15" s="273"/>
      <c r="M15" s="360"/>
      <c r="N15" s="275" t="s">
        <v>247</v>
      </c>
      <c r="O15" s="276"/>
      <c r="P15" s="676"/>
      <c r="Q15" s="677"/>
      <c r="R15" s="651"/>
      <c r="S15" s="653" t="str">
        <f>IF(ISBLANK(R15),"",IF(R15="no",0,IF(AND(R15&lt;&gt;"no",R15&lt;&gt;"not sure",R15&lt;&gt;"not relevant"),$E$43)))</f>
        <v/>
      </c>
      <c r="T15" s="284"/>
    </row>
    <row r="16" spans="1:20" ht="46.5">
      <c r="A16" s="208">
        <v>195.4</v>
      </c>
      <c r="B16" s="116" t="s">
        <v>53</v>
      </c>
      <c r="C16" s="117" t="s">
        <v>232</v>
      </c>
      <c r="D16" s="631" t="s">
        <v>243</v>
      </c>
      <c r="E16" s="633" t="s">
        <v>248</v>
      </c>
      <c r="F16" s="119" t="s">
        <v>249</v>
      </c>
      <c r="G16" s="647" t="s">
        <v>250</v>
      </c>
      <c r="H16" s="121"/>
      <c r="I16" s="122"/>
      <c r="J16" s="123" t="str">
        <f>IF(I16="Not BIA Question","not BIA Question",IF(AND(H16="yes",I16="yes"),"Maintaining",IF(AND(H16="no",I16="no"),"Maintaining",IF(AND(H16="no",I16="yes"),"Taking Away",IF(AND(H16="We regularly monitor and record water usage but have not set any reduction targets",I16="no"),"Above and Beyond",IF(AND(H16="We regularly monitor and record emissions and have set science-based targets necessary to achieve sustainable usage linked to our local watershed",I16="no"),"Above and Beyond",IF(AND(H16="We monitor and record water usage and have set specific reduction targets relative to previous performance",I16="no"),"Above and Beyond",IF(AND(H16="We have met specific reduction targets set during this reporting period",I16="no"),"Above and Beyond",""))))))))</f>
        <v/>
      </c>
      <c r="K16" s="362" t="str">
        <f>IF(H16="no",0,IF(ISBLANK(H16),"",IF(AND(H16="not sure"),0,IF(AND(H16="not relevant"),0,$D$43))))</f>
        <v/>
      </c>
      <c r="L16" s="125"/>
      <c r="M16" s="363"/>
      <c r="N16" s="127" t="s">
        <v>251</v>
      </c>
      <c r="O16" s="128"/>
      <c r="P16" s="678"/>
      <c r="Q16" s="679"/>
      <c r="R16" s="652"/>
      <c r="S16" s="654" t="str">
        <f>IF(ISBLANK(R16),"",IF(R16="not sure",0,IF(R16="no",0,IF(AND(R16&lt;&gt;"no",R16&lt;&gt;"not sure",R16&lt;&gt;"not relevant"),$E$43))))</f>
        <v/>
      </c>
      <c r="T16" s="130"/>
    </row>
    <row r="17" spans="1:20" ht="216.95">
      <c r="A17" s="201">
        <v>197.1</v>
      </c>
      <c r="B17" s="116" t="s">
        <v>53</v>
      </c>
      <c r="C17" s="132" t="s">
        <v>232</v>
      </c>
      <c r="D17" s="142" t="s">
        <v>252</v>
      </c>
      <c r="E17" s="643" t="s">
        <v>253</v>
      </c>
      <c r="F17" s="367" t="s">
        <v>254</v>
      </c>
      <c r="G17" s="648" t="s">
        <v>255</v>
      </c>
      <c r="H17" s="331"/>
      <c r="I17" s="332"/>
      <c r="J17" s="641" t="str">
        <f>IF(I17="Not BIA Question","Not BIA Question",IF(AND(H17="yes",I17="yes"),"Maintaining",IF(AND(H17="no",I17="no"),"Maintaining",IF(AND(H17="no",I17="yes"),"Taking Away",IF(AND(H17="yes",I17="no"),"Above and Beyond","")))))</f>
        <v/>
      </c>
      <c r="K17" s="644" t="str">
        <f>IF(OR(H17="not sure",H17="not relevant"),0,IF(AND(C17="Percent Total Workers",H17="yes"),$D$44,IF(AND(C17="Percent Total Facilities",H17="yes"),$D$43,IF(AND(C17="Percent Total Workers",H17="no"),0,IF(AND(C17="Percent Total Facilities",H17="no"),0,IF(AND(C17="Percent Total Workers",H17="not relevant"),0,IF(AND(C17="Percent Total Facilities",$H$15="not relevant"),0,"")))))))</f>
        <v/>
      </c>
      <c r="L17" s="373"/>
      <c r="M17" s="333"/>
      <c r="N17" s="334" t="s">
        <v>256</v>
      </c>
      <c r="O17" s="421"/>
      <c r="P17" s="680"/>
      <c r="Q17" s="680"/>
      <c r="R17" s="681"/>
      <c r="S17" s="655" t="str">
        <f>IF(I17="Not BIA Question","Not BIA Question",IF(AND(C17="Percent Total Workers",R17="yes"),$E$44,IF(AND(C17="Percent Total Workers",R17="no"),0,IF(AND(C17="Percent Total Facilities",R17="yes"),$E$43,IF(AND(C17="Percent Total Facilities",R17="no"),0,"")))))</f>
        <v/>
      </c>
      <c r="T17" s="393"/>
    </row>
    <row r="18" spans="1:20" ht="46.5">
      <c r="A18" s="366">
        <v>197.2</v>
      </c>
      <c r="B18" s="116" t="s">
        <v>53</v>
      </c>
      <c r="C18" s="328" t="s">
        <v>232</v>
      </c>
      <c r="D18" s="142" t="s">
        <v>252</v>
      </c>
      <c r="E18" s="645" t="s">
        <v>257</v>
      </c>
      <c r="F18" s="134" t="s">
        <v>258</v>
      </c>
      <c r="G18" s="649" t="s">
        <v>259</v>
      </c>
      <c r="H18" s="136"/>
      <c r="I18" s="123"/>
      <c r="J18" s="137" t="str">
        <f>IF(I18="Not BIA Question","not BIA Question",IF(AND(H18="yes",I18="yes"),"Maintaining",IF(AND(H18="no",I18="no"),"Maintaining",IF(AND(H18="no",I18="yes"),"Taking Away",IF(AND(H18="yes",I18="no"),"Above and Beyond","")))))</f>
        <v/>
      </c>
      <c r="K18" s="138" t="str">
        <f>IF(OR(H18="not sure",H18="not relevant"),0,IF(AND(C18="Percent Total Workers",H18="yes"),$D$44,IF(AND(C18="Percent Total Facilities",H18="yes"),$D$43,IF(AND(C18="Percent Total Workers",H18="no"),0,IF(AND(C18="Percent Total Facilities",H18="no"),0,IF(AND(C18="Percent Total Workers",H18="not relevant"),0,IF(AND(C18="Percent Total Facilities",$H$15="not relevant"),0,"")))))))</f>
        <v/>
      </c>
      <c r="L18" s="176"/>
      <c r="M18" s="139"/>
      <c r="N18" s="140" t="s">
        <v>260</v>
      </c>
      <c r="O18" s="279"/>
      <c r="P18" s="364"/>
      <c r="Q18" s="364"/>
      <c r="R18" s="652"/>
      <c r="S18" s="656" t="str">
        <f>IF(I18="Not BIA Question","Not BIA Question",IF(AND(C18="Percent Total Workers",R18="yes"),$E$44,IF(AND(C18="Percent Total Workers",R18="no"),0,IF(AND(C18="Percent Total Facilities",R18="yes"),$E$43,IF(AND(C18="Percent Total Facilities",R18="no"),0,"")))))</f>
        <v/>
      </c>
      <c r="T18" s="141"/>
    </row>
    <row r="19" spans="1:20" ht="78" thickBot="1">
      <c r="A19" s="218">
        <v>197.4</v>
      </c>
      <c r="B19" s="280" t="s">
        <v>53</v>
      </c>
      <c r="C19" s="146" t="s">
        <v>232</v>
      </c>
      <c r="D19" s="242" t="s">
        <v>252</v>
      </c>
      <c r="E19" s="634" t="s">
        <v>261</v>
      </c>
      <c r="F19" s="148" t="s">
        <v>262</v>
      </c>
      <c r="G19" s="415" t="s">
        <v>263</v>
      </c>
      <c r="H19" s="150"/>
      <c r="I19" s="151"/>
      <c r="J19" s="152" t="str">
        <f>IF(I19="Not BIA Question","not BIA Question",IF(AND(H19="yes",I19="yes"),"Maintaining",IF(AND(H19="no",I19="no"),"Maintaining",IF(AND(H19="no",I19="yes"),"Taking Away",IF(AND(H19="yes",I19="no"),"Above and Beyond","")))))</f>
        <v/>
      </c>
      <c r="K19" s="153" t="str">
        <f>IF(OR(H19="not sure",H19="not relevant"),0,IF(AND(C19="Percent Total Workers",H19="yes"),$D$44,IF(AND(C19="Percent Total Facilities",H19="yes"),$D$43,IF(AND(C19="Percent Total Workers",H19="no"),0,IF(AND(C19="Percent Total Facilities",H19="no"),0,IF(AND(C19="Percent Total Workers",H19="not relevant"),0,IF(AND(C19="Percent Total Facilities",$H$15="not relevant"),0,"")))))))</f>
        <v/>
      </c>
      <c r="L19" s="154"/>
      <c r="M19" s="155"/>
      <c r="N19" s="156" t="s">
        <v>264</v>
      </c>
      <c r="O19" s="157"/>
      <c r="P19" s="672"/>
      <c r="Q19" s="672"/>
      <c r="R19" s="682"/>
      <c r="S19" s="657" t="str">
        <f>IF(I19="Not BIA Question","Not BIA Question",IF(AND(C19="Percent Total Workers",R19="yes"),$E$44,IF(AND(C19="Percent Total Workers",R19="no"),0,IF(AND(C19="Percent Total Facilities",R19="yes"),$E$43,IF(AND(C19="Percent Total Facilities",R19="no"),0,"")))))</f>
        <v/>
      </c>
      <c r="T19" s="159"/>
    </row>
    <row r="20" spans="1:20">
      <c r="A20" s="72"/>
      <c r="B20" s="72"/>
      <c r="C20" s="160"/>
      <c r="D20" s="160"/>
      <c r="E20" s="72"/>
      <c r="F20" s="161"/>
      <c r="G20" s="161"/>
      <c r="H20" s="160"/>
      <c r="I20" s="160"/>
      <c r="J20" s="72"/>
      <c r="K20" s="72"/>
      <c r="L20" s="72"/>
      <c r="M20" s="72"/>
      <c r="N20" s="72"/>
      <c r="O20" s="72"/>
      <c r="P20" s="72"/>
      <c r="Q20" s="72"/>
      <c r="R20" s="72"/>
      <c r="S20" s="72"/>
      <c r="T20" s="72"/>
    </row>
    <row r="21" spans="1:20">
      <c r="A21" s="72"/>
      <c r="B21" s="72"/>
      <c r="C21" s="72"/>
      <c r="D21" s="72"/>
      <c r="E21" s="72"/>
      <c r="F21" s="72"/>
      <c r="G21" s="72"/>
      <c r="H21" s="72"/>
      <c r="I21" s="72"/>
      <c r="J21" s="72"/>
      <c r="K21" s="72"/>
      <c r="L21" s="72"/>
      <c r="M21" s="72"/>
      <c r="N21" s="72"/>
      <c r="O21" s="72"/>
      <c r="P21" s="72"/>
      <c r="Q21" s="72"/>
      <c r="R21" s="72"/>
      <c r="S21" s="72"/>
      <c r="T21" s="72"/>
    </row>
    <row r="22" spans="1:20">
      <c r="A22" s="72"/>
      <c r="B22" s="72"/>
      <c r="C22" s="72"/>
      <c r="D22" s="72"/>
      <c r="E22" s="72"/>
      <c r="F22" s="72"/>
      <c r="G22" s="72"/>
      <c r="H22" s="72"/>
      <c r="I22" s="72"/>
      <c r="J22" s="72"/>
      <c r="K22" s="72"/>
      <c r="L22" s="72"/>
      <c r="M22" s="72"/>
      <c r="N22" s="72"/>
      <c r="O22" s="72"/>
      <c r="P22" s="72"/>
      <c r="Q22" s="72"/>
      <c r="R22" s="72"/>
      <c r="S22" s="72"/>
      <c r="T22" s="72"/>
    </row>
    <row r="23" spans="1:20" ht="25.5" hidden="1" thickBot="1">
      <c r="A23" s="72"/>
      <c r="B23" s="72"/>
      <c r="C23" s="710" t="s">
        <v>81</v>
      </c>
      <c r="D23" s="711"/>
      <c r="E23" s="711"/>
      <c r="F23" s="712"/>
      <c r="G23" s="72"/>
      <c r="H23" s="72"/>
      <c r="I23" s="72"/>
      <c r="J23" s="72"/>
      <c r="K23" s="72"/>
      <c r="L23" s="72"/>
      <c r="M23" s="72"/>
      <c r="N23" s="72"/>
      <c r="O23" s="72"/>
      <c r="P23" s="72"/>
      <c r="Q23" s="72"/>
      <c r="R23" s="72"/>
      <c r="S23" s="72"/>
      <c r="T23" s="72"/>
    </row>
    <row r="24" spans="1:20" hidden="1">
      <c r="A24" s="72"/>
      <c r="B24" s="72"/>
      <c r="C24" s="72"/>
      <c r="D24" s="72"/>
      <c r="E24" s="72"/>
      <c r="F24" s="72"/>
      <c r="G24" s="72"/>
      <c r="H24" s="72"/>
      <c r="I24" s="72"/>
      <c r="J24" s="72"/>
      <c r="K24" s="72"/>
      <c r="L24" s="72"/>
      <c r="M24" s="72"/>
      <c r="N24" s="72"/>
      <c r="O24" s="72"/>
      <c r="P24" s="72"/>
      <c r="Q24" s="72"/>
      <c r="R24" s="72"/>
      <c r="S24" s="72"/>
      <c r="T24" s="72"/>
    </row>
    <row r="25" spans="1:20" hidden="1">
      <c r="A25" s="72"/>
      <c r="B25" s="72"/>
      <c r="C25" s="184" t="s">
        <v>82</v>
      </c>
      <c r="D25" s="72"/>
      <c r="E25" s="72"/>
      <c r="F25" s="72"/>
      <c r="G25" s="72"/>
      <c r="H25" s="72"/>
      <c r="I25" s="72"/>
      <c r="J25" s="72"/>
      <c r="K25" s="72"/>
      <c r="L25" s="72"/>
      <c r="M25" s="72"/>
      <c r="N25" s="72"/>
      <c r="O25" s="72"/>
      <c r="P25" s="72"/>
      <c r="Q25" s="72"/>
      <c r="R25" s="72"/>
      <c r="S25" s="72"/>
      <c r="T25" s="72"/>
    </row>
    <row r="26" spans="1:20" hidden="1">
      <c r="A26" s="72"/>
      <c r="B26" s="72"/>
      <c r="C26" s="72"/>
      <c r="D26" s="72"/>
      <c r="E26" s="72"/>
      <c r="F26" s="72"/>
      <c r="G26" s="72"/>
      <c r="H26" s="72"/>
      <c r="I26" s="72"/>
      <c r="J26" s="72"/>
      <c r="K26" s="72"/>
      <c r="L26" s="72"/>
      <c r="M26" s="72"/>
      <c r="N26" s="72"/>
      <c r="O26" s="72"/>
      <c r="P26" s="72"/>
      <c r="Q26" s="72"/>
      <c r="R26" s="72"/>
      <c r="S26" s="72"/>
      <c r="T26" s="72"/>
    </row>
    <row r="27" spans="1:20" hidden="1">
      <c r="A27" s="72"/>
      <c r="B27" s="72"/>
      <c r="C27" s="184" t="s">
        <v>83</v>
      </c>
      <c r="D27" s="72"/>
      <c r="E27" s="72"/>
      <c r="F27" s="184" t="s">
        <v>225</v>
      </c>
      <c r="G27" s="184"/>
      <c r="H27" s="184" t="s">
        <v>226</v>
      </c>
      <c r="I27" s="72"/>
      <c r="J27" s="72"/>
      <c r="K27" s="72"/>
      <c r="L27" s="72"/>
      <c r="M27" s="72"/>
      <c r="N27" s="72"/>
      <c r="O27" s="72"/>
      <c r="P27" s="72"/>
      <c r="Q27" s="72"/>
      <c r="R27" s="72"/>
      <c r="S27" s="72"/>
      <c r="T27" s="72"/>
    </row>
    <row r="28" spans="1:20" ht="139.5" hidden="1">
      <c r="A28" s="72"/>
      <c r="B28" s="72"/>
      <c r="C28" s="72" t="s">
        <v>72</v>
      </c>
      <c r="D28" s="72"/>
      <c r="E28" s="72"/>
      <c r="F28" s="337" t="s">
        <v>227</v>
      </c>
      <c r="G28" s="338" t="s">
        <v>228</v>
      </c>
      <c r="H28" s="337" t="s">
        <v>229</v>
      </c>
      <c r="I28" s="72"/>
      <c r="J28" s="72"/>
      <c r="K28" s="72"/>
      <c r="L28" s="72"/>
      <c r="M28" s="72"/>
      <c r="N28" s="72"/>
      <c r="O28" s="72"/>
      <c r="P28" s="72"/>
      <c r="Q28" s="72"/>
      <c r="R28" s="72"/>
      <c r="S28" s="72"/>
      <c r="T28" s="72"/>
    </row>
    <row r="29" spans="1:20" ht="46.5" hidden="1">
      <c r="A29" s="72"/>
      <c r="B29" s="72"/>
      <c r="C29" s="72" t="s">
        <v>84</v>
      </c>
      <c r="D29" s="72"/>
      <c r="E29" s="72"/>
      <c r="F29" s="337" t="s">
        <v>230</v>
      </c>
      <c r="G29" s="338"/>
      <c r="H29" s="72" t="s">
        <v>85</v>
      </c>
      <c r="I29" s="72"/>
      <c r="J29" s="72"/>
      <c r="K29" s="72"/>
      <c r="L29" s="72"/>
      <c r="M29" s="72"/>
      <c r="N29" s="72"/>
      <c r="O29" s="72"/>
      <c r="P29" s="72"/>
      <c r="Q29" s="72"/>
      <c r="R29" s="72"/>
      <c r="S29" s="72"/>
      <c r="T29" s="72"/>
    </row>
    <row r="30" spans="1:20" ht="62.1" hidden="1">
      <c r="A30" s="72"/>
      <c r="B30" s="72"/>
      <c r="C30" s="72" t="s">
        <v>85</v>
      </c>
      <c r="D30" s="72"/>
      <c r="E30" s="72"/>
      <c r="F30" s="337" t="s">
        <v>231</v>
      </c>
      <c r="G30" s="338"/>
      <c r="H30" s="72" t="s">
        <v>86</v>
      </c>
      <c r="I30" s="72"/>
      <c r="J30" s="72"/>
      <c r="K30" s="72"/>
      <c r="L30" s="72"/>
      <c r="M30" s="72"/>
      <c r="N30" s="72"/>
      <c r="O30" s="72"/>
      <c r="P30" s="72"/>
      <c r="Q30" s="72"/>
      <c r="R30" s="72"/>
      <c r="S30" s="72"/>
      <c r="T30" s="72"/>
    </row>
    <row r="31" spans="1:20" hidden="1">
      <c r="A31" s="72"/>
      <c r="B31" s="72"/>
      <c r="C31" s="72" t="s">
        <v>86</v>
      </c>
      <c r="D31" s="72"/>
      <c r="E31" s="72"/>
      <c r="F31" s="72" t="s">
        <v>85</v>
      </c>
      <c r="G31" s="290"/>
      <c r="H31" s="72" t="s">
        <v>87</v>
      </c>
      <c r="I31" s="72"/>
      <c r="J31" s="72"/>
      <c r="K31" s="72"/>
      <c r="L31" s="72"/>
      <c r="M31" s="72"/>
      <c r="N31" s="72"/>
      <c r="O31" s="72"/>
      <c r="P31" s="72"/>
      <c r="Q31" s="72"/>
      <c r="R31" s="72"/>
      <c r="S31" s="72"/>
      <c r="T31" s="72"/>
    </row>
    <row r="32" spans="1:20" hidden="1">
      <c r="A32" s="72"/>
      <c r="B32" s="72"/>
      <c r="C32" s="72" t="s">
        <v>87</v>
      </c>
      <c r="D32" s="72"/>
      <c r="E32" s="72"/>
      <c r="F32" s="72" t="s">
        <v>86</v>
      </c>
      <c r="G32" s="72"/>
      <c r="H32" s="72"/>
      <c r="I32" s="72"/>
      <c r="J32" s="72"/>
      <c r="K32" s="72"/>
      <c r="L32" s="72"/>
      <c r="M32" s="72"/>
      <c r="N32" s="72"/>
      <c r="O32" s="72"/>
      <c r="P32" s="72"/>
      <c r="Q32" s="72"/>
      <c r="R32" s="72"/>
      <c r="S32" s="72"/>
      <c r="T32" s="72"/>
    </row>
    <row r="33" spans="1:20" hidden="1">
      <c r="A33" s="72"/>
      <c r="B33" s="72"/>
      <c r="C33" s="72" t="s">
        <v>88</v>
      </c>
      <c r="D33" s="72"/>
      <c r="E33" s="72"/>
      <c r="F33" s="72" t="s">
        <v>87</v>
      </c>
      <c r="G33" s="72"/>
      <c r="H33" s="72"/>
      <c r="I33" s="72"/>
      <c r="J33" s="72"/>
      <c r="K33" s="72"/>
      <c r="L33" s="72"/>
      <c r="M33" s="72"/>
      <c r="N33" s="72"/>
      <c r="O33" s="72"/>
      <c r="P33" s="72"/>
      <c r="Q33" s="72"/>
      <c r="R33" s="72"/>
      <c r="S33" s="72"/>
      <c r="T33" s="72"/>
    </row>
    <row r="34" spans="1:20" hidden="1">
      <c r="A34" s="72"/>
      <c r="B34" s="72"/>
      <c r="C34" s="72"/>
      <c r="D34" s="72"/>
      <c r="E34" s="72"/>
      <c r="F34" s="72"/>
      <c r="G34" s="72"/>
      <c r="H34" s="72"/>
      <c r="I34" s="72"/>
      <c r="J34" s="72"/>
      <c r="K34" s="72"/>
      <c r="L34" s="72"/>
      <c r="M34" s="72"/>
      <c r="N34" s="72"/>
      <c r="O34" s="72"/>
      <c r="P34" s="72"/>
      <c r="Q34" s="72"/>
      <c r="R34" s="72"/>
      <c r="S34" s="72"/>
      <c r="T34" s="72"/>
    </row>
    <row r="35" spans="1:20" hidden="1">
      <c r="A35" s="72"/>
      <c r="B35" s="72"/>
      <c r="C35" s="72"/>
      <c r="D35" s="72"/>
      <c r="E35" s="72"/>
      <c r="F35" s="72"/>
      <c r="G35" s="72"/>
      <c r="H35" s="72"/>
      <c r="I35" s="72"/>
      <c r="J35" s="72"/>
      <c r="K35" s="72"/>
      <c r="L35" s="72"/>
      <c r="M35" s="72"/>
      <c r="N35" s="72"/>
      <c r="O35" s="72"/>
      <c r="P35" s="72"/>
      <c r="Q35" s="72"/>
      <c r="R35" s="72"/>
      <c r="S35" s="72"/>
      <c r="T35" s="72"/>
    </row>
    <row r="36" spans="1:20" hidden="1">
      <c r="A36" s="72"/>
      <c r="B36" s="72"/>
      <c r="C36" s="72"/>
      <c r="D36" s="72"/>
      <c r="E36" s="72"/>
      <c r="F36" s="72"/>
      <c r="G36" s="72"/>
      <c r="H36" s="72"/>
      <c r="I36" s="72"/>
      <c r="J36" s="72"/>
      <c r="K36" s="72"/>
      <c r="L36" s="72"/>
      <c r="M36" s="72"/>
      <c r="N36" s="72"/>
      <c r="O36" s="72"/>
      <c r="P36" s="72"/>
      <c r="Q36" s="72"/>
      <c r="R36" s="72"/>
      <c r="S36" s="72"/>
      <c r="T36" s="72"/>
    </row>
    <row r="37" spans="1:20" hidden="1">
      <c r="A37" s="72"/>
      <c r="B37" s="72"/>
      <c r="C37" s="72"/>
      <c r="D37" s="72"/>
      <c r="E37" s="72"/>
      <c r="F37" s="72"/>
      <c r="G37" s="72"/>
      <c r="H37" s="72"/>
      <c r="I37" s="72"/>
      <c r="J37" s="72"/>
      <c r="K37" s="72"/>
      <c r="L37" s="72"/>
      <c r="M37" s="72"/>
      <c r="N37" s="72"/>
      <c r="O37" s="72"/>
      <c r="P37" s="72"/>
      <c r="Q37" s="72"/>
      <c r="R37" s="72"/>
      <c r="S37" s="72"/>
      <c r="T37" s="72"/>
    </row>
    <row r="38" spans="1:20" hidden="1">
      <c r="A38" s="72"/>
      <c r="B38" s="72"/>
      <c r="C38" s="72"/>
      <c r="D38" s="72"/>
      <c r="E38" s="72"/>
      <c r="F38" s="72"/>
      <c r="G38" s="72"/>
      <c r="H38" s="72"/>
      <c r="I38" s="72"/>
      <c r="J38" s="72"/>
      <c r="K38" s="72"/>
      <c r="L38" s="72"/>
      <c r="M38" s="72"/>
      <c r="N38" s="72"/>
      <c r="O38" s="72"/>
      <c r="P38" s="72"/>
      <c r="Q38" s="72"/>
      <c r="R38" s="72"/>
      <c r="S38" s="72"/>
      <c r="T38" s="72"/>
    </row>
    <row r="39" spans="1:20" hidden="1">
      <c r="A39" s="72"/>
      <c r="B39" s="72"/>
      <c r="C39" s="72"/>
      <c r="D39" s="72"/>
      <c r="E39" s="72"/>
      <c r="F39" s="72"/>
      <c r="G39" s="72"/>
      <c r="H39" s="72"/>
      <c r="I39" s="72"/>
      <c r="J39" s="72"/>
      <c r="K39" s="72"/>
      <c r="L39" s="72"/>
      <c r="M39" s="72"/>
      <c r="N39" s="72"/>
      <c r="O39" s="72"/>
      <c r="P39" s="72"/>
      <c r="Q39" s="72"/>
      <c r="R39" s="72"/>
      <c r="S39" s="72"/>
      <c r="T39" s="72"/>
    </row>
    <row r="40" spans="1:20" hidden="1">
      <c r="A40" s="72"/>
      <c r="B40" s="72"/>
      <c r="C40" s="72"/>
      <c r="D40" s="72"/>
      <c r="E40" s="72"/>
      <c r="F40" s="72"/>
      <c r="G40" s="72"/>
      <c r="H40" s="72"/>
      <c r="I40" s="72"/>
      <c r="J40" s="72"/>
      <c r="K40" s="72"/>
      <c r="L40" s="72"/>
      <c r="M40" s="72"/>
      <c r="N40" s="72"/>
      <c r="O40" s="72"/>
      <c r="P40" s="72"/>
      <c r="Q40" s="72"/>
      <c r="R40" s="72"/>
      <c r="S40" s="72"/>
      <c r="T40" s="72"/>
    </row>
    <row r="41" spans="1:20" hidden="1">
      <c r="A41" s="72"/>
      <c r="B41" s="72"/>
      <c r="C41" s="72"/>
      <c r="D41" s="72"/>
      <c r="E41" s="72"/>
      <c r="F41" s="72"/>
      <c r="G41" s="72"/>
      <c r="H41" s="72"/>
      <c r="I41" s="72"/>
      <c r="J41" s="72"/>
      <c r="K41" s="72"/>
      <c r="L41" s="72"/>
      <c r="M41" s="72"/>
      <c r="N41" s="72"/>
      <c r="O41" s="72"/>
      <c r="P41" s="72"/>
      <c r="Q41" s="72"/>
      <c r="R41" s="72"/>
      <c r="S41" s="72"/>
      <c r="T41" s="72"/>
    </row>
    <row r="42" spans="1:20" ht="46.5" hidden="1">
      <c r="A42" s="72"/>
      <c r="B42" s="72"/>
      <c r="C42" s="185" t="s">
        <v>89</v>
      </c>
      <c r="D42" s="186" t="s">
        <v>90</v>
      </c>
      <c r="E42" s="186" t="s">
        <v>91</v>
      </c>
      <c r="F42" s="72"/>
      <c r="G42" s="72"/>
      <c r="H42" s="72"/>
      <c r="I42" s="72"/>
      <c r="J42" s="72"/>
      <c r="K42" s="72"/>
      <c r="L42" s="72"/>
      <c r="M42" s="72"/>
      <c r="N42" s="72"/>
      <c r="O42" s="72"/>
      <c r="P42" s="72"/>
      <c r="Q42" s="72"/>
      <c r="R42" s="72"/>
      <c r="S42" s="72"/>
      <c r="T42" s="72"/>
    </row>
    <row r="43" spans="1:20" hidden="1">
      <c r="A43" s="72"/>
      <c r="B43" s="72"/>
      <c r="C43" s="187" t="s">
        <v>232</v>
      </c>
      <c r="D43" s="339">
        <f>(Introduction!C31)</f>
        <v>0</v>
      </c>
      <c r="E43" s="339">
        <f>Introduction!C32</f>
        <v>0</v>
      </c>
      <c r="F43" s="72"/>
      <c r="G43" s="72"/>
      <c r="H43" s="72"/>
      <c r="I43" s="72"/>
      <c r="J43" s="72"/>
      <c r="K43" s="72"/>
      <c r="L43" s="72"/>
      <c r="M43" s="72"/>
      <c r="N43" s="72"/>
      <c r="O43" s="72"/>
      <c r="P43" s="72"/>
      <c r="Q43" s="72"/>
      <c r="R43" s="72"/>
      <c r="S43" s="72"/>
      <c r="T43" s="72"/>
    </row>
    <row r="44" spans="1:20" hidden="1">
      <c r="A44" s="72"/>
      <c r="B44" s="72"/>
      <c r="C44" s="187" t="s">
        <v>205</v>
      </c>
      <c r="D44" s="340">
        <f>Introduction!C29</f>
        <v>0</v>
      </c>
      <c r="E44" s="340">
        <f>Introduction!C30</f>
        <v>0</v>
      </c>
      <c r="F44" s="72"/>
      <c r="G44" s="72"/>
      <c r="H44" s="72"/>
      <c r="I44" s="72"/>
      <c r="J44" s="72"/>
      <c r="K44" s="72"/>
      <c r="L44" s="72"/>
      <c r="M44" s="72"/>
      <c r="N44" s="72"/>
      <c r="O44" s="72"/>
      <c r="P44" s="72"/>
      <c r="Q44" s="72"/>
      <c r="R44" s="72"/>
      <c r="S44" s="72"/>
      <c r="T44" s="72"/>
    </row>
    <row r="45" spans="1:20" hidden="1">
      <c r="A45" s="72"/>
      <c r="B45" s="72"/>
      <c r="C45" s="72" t="s">
        <v>53</v>
      </c>
      <c r="D45" s="72"/>
      <c r="E45" s="72"/>
      <c r="F45" s="72"/>
      <c r="G45" s="72"/>
      <c r="H45" s="72"/>
      <c r="I45" s="72"/>
      <c r="J45" s="72"/>
      <c r="K45" s="72"/>
      <c r="L45" s="72"/>
      <c r="M45" s="72"/>
      <c r="N45" s="72"/>
      <c r="O45" s="72"/>
      <c r="P45" s="72"/>
      <c r="Q45" s="72"/>
      <c r="R45" s="72"/>
      <c r="S45" s="72"/>
      <c r="T45" s="72"/>
    </row>
    <row r="46" spans="1:20">
      <c r="A46" s="72"/>
      <c r="B46" s="72"/>
      <c r="C46" s="72"/>
      <c r="D46" s="72"/>
      <c r="E46" s="72"/>
      <c r="F46" s="72"/>
      <c r="G46" s="72"/>
      <c r="H46" s="72"/>
      <c r="I46" s="72"/>
      <c r="J46" s="72"/>
      <c r="K46" s="72"/>
      <c r="L46" s="72"/>
      <c r="M46" s="72"/>
      <c r="N46" s="72"/>
      <c r="O46" s="72"/>
      <c r="P46" s="72"/>
      <c r="Q46" s="72"/>
      <c r="R46" s="72"/>
      <c r="S46" s="72"/>
      <c r="T46" s="72"/>
    </row>
    <row r="47" spans="1:20">
      <c r="A47" s="72"/>
      <c r="B47" s="72"/>
      <c r="C47" s="72"/>
      <c r="D47" s="72"/>
      <c r="E47" s="72"/>
      <c r="F47" s="72"/>
      <c r="G47" s="72"/>
      <c r="H47" s="72"/>
      <c r="I47" s="72"/>
      <c r="J47" s="72"/>
      <c r="K47" s="72"/>
      <c r="L47" s="72"/>
      <c r="M47" s="72"/>
      <c r="N47" s="72"/>
      <c r="O47" s="72"/>
      <c r="P47" s="72"/>
      <c r="Q47" s="72"/>
      <c r="R47" s="72"/>
      <c r="S47" s="72"/>
      <c r="T47" s="72"/>
    </row>
    <row r="48" spans="1:20">
      <c r="A48" s="72"/>
      <c r="B48" s="72"/>
      <c r="C48" s="72"/>
      <c r="D48" s="72" t="s">
        <v>93</v>
      </c>
      <c r="E48" s="72"/>
      <c r="F48" s="72"/>
      <c r="G48" s="72"/>
      <c r="H48" s="72"/>
      <c r="I48" s="72"/>
      <c r="J48" s="72"/>
      <c r="K48" s="72"/>
      <c r="L48" s="72"/>
      <c r="M48" s="72"/>
      <c r="N48" s="72"/>
      <c r="O48" s="72"/>
      <c r="P48" s="72"/>
      <c r="Q48" s="72"/>
      <c r="R48" s="72"/>
      <c r="S48" s="72"/>
      <c r="T48" s="72"/>
    </row>
    <row r="49" spans="1:20">
      <c r="A49" s="72"/>
      <c r="B49" s="72"/>
      <c r="C49" s="72"/>
      <c r="D49" s="72"/>
      <c r="E49" s="72"/>
      <c r="F49" s="72"/>
      <c r="G49" s="72"/>
      <c r="H49" s="72"/>
      <c r="I49" s="72"/>
      <c r="J49" s="72"/>
      <c r="K49" s="72"/>
      <c r="L49" s="72"/>
      <c r="M49" s="72"/>
      <c r="N49" s="72"/>
      <c r="O49" s="72"/>
      <c r="P49" s="72"/>
      <c r="Q49" s="72"/>
      <c r="R49" s="72"/>
      <c r="S49" s="72"/>
      <c r="T49" s="72"/>
    </row>
    <row r="50" spans="1:20">
      <c r="A50" s="72"/>
      <c r="B50" s="72"/>
      <c r="C50" s="72"/>
      <c r="D50" s="72"/>
      <c r="E50" s="72"/>
      <c r="F50" s="72"/>
      <c r="G50" s="72"/>
      <c r="H50" s="72"/>
      <c r="I50" s="72"/>
      <c r="J50" s="72"/>
      <c r="K50" s="72"/>
      <c r="L50" s="72"/>
      <c r="M50" s="72"/>
      <c r="N50" s="72"/>
      <c r="O50" s="72"/>
      <c r="P50" s="72"/>
      <c r="Q50" s="72"/>
      <c r="R50" s="72"/>
      <c r="S50" s="72"/>
      <c r="T50" s="72"/>
    </row>
    <row r="51" spans="1:20">
      <c r="A51" s="72"/>
      <c r="B51" s="72"/>
      <c r="C51" s="72"/>
      <c r="D51" s="72"/>
      <c r="E51" s="72"/>
      <c r="F51" s="72"/>
      <c r="G51" s="72"/>
      <c r="H51" s="72"/>
      <c r="I51" s="72"/>
      <c r="J51" s="72"/>
      <c r="K51" s="72"/>
      <c r="L51" s="72"/>
      <c r="M51" s="72"/>
      <c r="N51" s="72"/>
      <c r="O51" s="72"/>
      <c r="P51" s="72"/>
      <c r="Q51" s="72"/>
      <c r="R51" s="72"/>
      <c r="S51" s="72"/>
      <c r="T51" s="72"/>
    </row>
    <row r="52" spans="1:20">
      <c r="A52" s="72"/>
      <c r="B52" s="72"/>
      <c r="C52" s="72"/>
      <c r="D52" s="72"/>
      <c r="E52" s="72"/>
      <c r="F52" s="72"/>
      <c r="G52" s="72"/>
      <c r="H52" s="72"/>
      <c r="I52" s="72"/>
      <c r="J52" s="72"/>
      <c r="K52" s="72"/>
      <c r="L52" s="72"/>
      <c r="M52" s="72"/>
      <c r="N52" s="72"/>
      <c r="O52" s="72"/>
      <c r="P52" s="72"/>
      <c r="Q52" s="72"/>
      <c r="R52" s="72"/>
      <c r="S52" s="72"/>
      <c r="T52" s="72"/>
    </row>
    <row r="53" spans="1:20">
      <c r="A53" s="72"/>
      <c r="B53" s="72"/>
      <c r="C53" s="72"/>
      <c r="D53" s="72"/>
      <c r="E53" s="72"/>
      <c r="F53" s="72"/>
      <c r="G53" s="72"/>
      <c r="H53" s="72"/>
      <c r="I53" s="72"/>
      <c r="J53" s="72"/>
      <c r="K53" s="72"/>
      <c r="L53" s="72"/>
      <c r="M53" s="72"/>
      <c r="N53" s="72"/>
      <c r="O53" s="72"/>
      <c r="P53" s="72"/>
      <c r="Q53" s="72"/>
      <c r="R53" s="72"/>
      <c r="S53" s="72"/>
      <c r="T53" s="72"/>
    </row>
    <row r="54" spans="1:20">
      <c r="A54" s="72"/>
      <c r="B54" s="72"/>
      <c r="C54" s="72"/>
      <c r="D54" s="72"/>
      <c r="E54" s="72"/>
      <c r="F54" s="72"/>
      <c r="G54" s="72"/>
      <c r="H54" s="72"/>
      <c r="I54" s="72"/>
      <c r="J54" s="72"/>
      <c r="K54" s="72"/>
      <c r="L54" s="72"/>
      <c r="M54" s="72"/>
      <c r="N54" s="72"/>
      <c r="O54" s="72"/>
      <c r="P54" s="72"/>
      <c r="Q54" s="72"/>
      <c r="R54" s="72"/>
      <c r="S54" s="72"/>
      <c r="T54" s="72"/>
    </row>
    <row r="55" spans="1:20">
      <c r="A55" s="72"/>
      <c r="B55" s="72"/>
      <c r="C55" s="72"/>
      <c r="D55" s="72"/>
      <c r="E55" s="72"/>
      <c r="F55" s="72"/>
      <c r="G55" s="72"/>
      <c r="H55" s="72"/>
      <c r="I55" s="72"/>
      <c r="J55" s="72"/>
      <c r="K55" s="72"/>
      <c r="L55" s="72"/>
      <c r="M55" s="72"/>
      <c r="N55" s="72"/>
      <c r="O55" s="72"/>
      <c r="P55" s="72"/>
      <c r="Q55" s="72"/>
      <c r="R55" s="72"/>
      <c r="S55" s="72"/>
      <c r="T55" s="72"/>
    </row>
    <row r="56" spans="1:20">
      <c r="A56" s="72"/>
      <c r="B56" s="72"/>
      <c r="C56" s="72"/>
      <c r="D56" s="72"/>
      <c r="E56" s="72"/>
      <c r="F56" s="72"/>
      <c r="G56" s="72"/>
      <c r="H56" s="72"/>
      <c r="I56" s="72"/>
      <c r="J56" s="72"/>
      <c r="K56" s="72"/>
      <c r="L56" s="72"/>
      <c r="M56" s="72"/>
      <c r="N56" s="72"/>
      <c r="O56" s="72"/>
      <c r="P56" s="72"/>
      <c r="Q56" s="72"/>
      <c r="R56" s="72"/>
      <c r="S56" s="72"/>
      <c r="T56" s="72"/>
    </row>
    <row r="57" spans="1:20">
      <c r="A57" s="72"/>
      <c r="B57" s="72"/>
      <c r="C57" s="72"/>
      <c r="D57" s="72"/>
      <c r="E57" s="72"/>
      <c r="F57" s="72"/>
      <c r="G57" s="72"/>
      <c r="H57" s="72"/>
      <c r="I57" s="72"/>
      <c r="J57" s="72"/>
      <c r="K57" s="72"/>
      <c r="L57" s="72"/>
      <c r="M57" s="72"/>
      <c r="N57" s="72"/>
      <c r="O57" s="72"/>
      <c r="P57" s="72"/>
      <c r="Q57" s="72"/>
      <c r="R57" s="72"/>
      <c r="S57" s="72"/>
      <c r="T57" s="72"/>
    </row>
    <row r="58" spans="1:20">
      <c r="A58" s="72"/>
      <c r="B58" s="72"/>
      <c r="C58" s="72"/>
      <c r="D58" s="72"/>
      <c r="E58" s="72"/>
      <c r="F58" s="72"/>
      <c r="G58" s="72"/>
      <c r="H58" s="72"/>
      <c r="I58" s="72"/>
      <c r="J58" s="72"/>
      <c r="K58" s="72"/>
      <c r="L58" s="72"/>
      <c r="M58" s="72"/>
      <c r="N58" s="72"/>
      <c r="O58" s="72"/>
      <c r="P58" s="72"/>
      <c r="Q58" s="72"/>
      <c r="R58" s="72"/>
      <c r="S58" s="72"/>
      <c r="T58" s="72"/>
    </row>
    <row r="59" spans="1:20">
      <c r="A59" s="72"/>
      <c r="B59" s="72"/>
      <c r="C59" s="72"/>
      <c r="D59" s="72"/>
      <c r="E59" s="72"/>
      <c r="F59" s="72"/>
      <c r="G59" s="72"/>
      <c r="H59" s="72"/>
      <c r="I59" s="72"/>
      <c r="J59" s="72"/>
      <c r="K59" s="72"/>
      <c r="L59" s="72"/>
      <c r="M59" s="72"/>
      <c r="N59" s="72"/>
      <c r="O59" s="72"/>
      <c r="P59" s="72"/>
      <c r="Q59" s="72"/>
      <c r="R59" s="72"/>
      <c r="S59" s="72"/>
      <c r="T59" s="72"/>
    </row>
    <row r="60" spans="1:20">
      <c r="A60" s="72"/>
      <c r="B60" s="72"/>
      <c r="C60" s="72"/>
      <c r="D60" s="72"/>
      <c r="E60" s="72"/>
      <c r="F60" s="72"/>
      <c r="G60" s="72"/>
      <c r="H60" s="72"/>
      <c r="I60" s="72"/>
      <c r="J60" s="72"/>
      <c r="K60" s="72"/>
      <c r="L60" s="72"/>
      <c r="M60" s="72"/>
      <c r="N60" s="72"/>
      <c r="O60" s="72"/>
      <c r="P60" s="72"/>
      <c r="Q60" s="72"/>
      <c r="R60" s="72"/>
      <c r="S60" s="72"/>
      <c r="T60" s="72"/>
    </row>
    <row r="61" spans="1:20">
      <c r="A61" s="72"/>
      <c r="B61" s="72"/>
      <c r="C61" s="72"/>
      <c r="D61" s="72"/>
      <c r="E61" s="72"/>
      <c r="F61" s="72"/>
      <c r="G61" s="72"/>
      <c r="H61" s="72"/>
      <c r="I61" s="72"/>
      <c r="J61" s="72"/>
      <c r="K61" s="72"/>
      <c r="L61" s="72"/>
      <c r="M61" s="72"/>
      <c r="N61" s="72"/>
      <c r="O61" s="72"/>
      <c r="P61" s="72"/>
      <c r="Q61" s="72"/>
      <c r="R61" s="72"/>
      <c r="S61" s="72"/>
      <c r="T61" s="72"/>
    </row>
    <row r="62" spans="1:20">
      <c r="A62" s="72"/>
      <c r="B62" s="72"/>
      <c r="C62" s="72"/>
      <c r="D62" s="72"/>
      <c r="E62" s="72"/>
      <c r="F62" s="72"/>
      <c r="G62" s="72"/>
      <c r="H62" s="72"/>
      <c r="I62" s="72"/>
      <c r="J62" s="72"/>
      <c r="K62" s="72"/>
      <c r="L62" s="72"/>
      <c r="M62" s="72"/>
      <c r="N62" s="72"/>
      <c r="O62" s="72"/>
      <c r="P62" s="72"/>
      <c r="Q62" s="72"/>
      <c r="R62" s="72"/>
      <c r="S62" s="72"/>
      <c r="T62" s="72"/>
    </row>
    <row r="63" spans="1:20">
      <c r="A63" s="72"/>
      <c r="B63" s="72"/>
      <c r="C63" s="72"/>
      <c r="D63" s="72"/>
      <c r="E63" s="72"/>
      <c r="F63" s="72"/>
      <c r="G63" s="72"/>
      <c r="H63" s="72"/>
      <c r="I63" s="72"/>
      <c r="J63" s="72"/>
      <c r="K63" s="72"/>
      <c r="L63" s="72"/>
      <c r="M63" s="72"/>
      <c r="N63" s="72"/>
      <c r="O63" s="72"/>
      <c r="P63" s="72"/>
      <c r="Q63" s="72"/>
      <c r="R63" s="72"/>
      <c r="S63" s="72"/>
      <c r="T63" s="72"/>
    </row>
    <row r="64" spans="1:20">
      <c r="A64" s="72"/>
      <c r="B64" s="72"/>
      <c r="C64" s="72"/>
      <c r="D64" s="72"/>
      <c r="E64" s="72"/>
      <c r="F64" s="72"/>
      <c r="G64" s="72"/>
      <c r="H64" s="72"/>
      <c r="I64" s="72"/>
      <c r="J64" s="72"/>
      <c r="K64" s="72"/>
      <c r="L64" s="72"/>
      <c r="M64" s="72"/>
      <c r="N64" s="72"/>
      <c r="O64" s="72"/>
      <c r="P64" s="72"/>
      <c r="Q64" s="72"/>
      <c r="R64" s="72"/>
      <c r="S64" s="72"/>
      <c r="T64" s="72"/>
    </row>
    <row r="65" spans="1:20">
      <c r="A65" s="72"/>
      <c r="B65" s="72"/>
      <c r="C65" s="72"/>
      <c r="D65" s="72"/>
      <c r="E65" s="72"/>
      <c r="F65" s="72"/>
      <c r="G65" s="72"/>
      <c r="H65" s="72"/>
      <c r="I65" s="72"/>
      <c r="J65" s="72"/>
      <c r="K65" s="72"/>
      <c r="L65" s="72"/>
      <c r="M65" s="72"/>
      <c r="N65" s="72"/>
      <c r="O65" s="72"/>
      <c r="P65" s="72"/>
      <c r="Q65" s="72"/>
      <c r="R65" s="72"/>
      <c r="S65" s="72"/>
      <c r="T65" s="72"/>
    </row>
    <row r="66" spans="1:20">
      <c r="A66" s="72"/>
      <c r="B66" s="72"/>
      <c r="C66" s="72"/>
      <c r="D66" s="72"/>
      <c r="E66" s="72"/>
      <c r="F66" s="72"/>
      <c r="G66" s="72"/>
      <c r="H66" s="72"/>
      <c r="I66" s="72"/>
      <c r="J66" s="72"/>
      <c r="K66" s="72"/>
      <c r="L66" s="72"/>
      <c r="M66" s="72"/>
      <c r="N66" s="72"/>
      <c r="O66" s="72"/>
      <c r="P66" s="72"/>
      <c r="Q66" s="72"/>
      <c r="R66" s="72"/>
      <c r="S66" s="72"/>
      <c r="T66" s="72"/>
    </row>
    <row r="67" spans="1:20">
      <c r="A67" s="72"/>
      <c r="B67" s="72"/>
      <c r="C67" s="72"/>
      <c r="D67" s="72"/>
      <c r="E67" s="72"/>
      <c r="F67" s="72"/>
      <c r="G67" s="72"/>
      <c r="H67" s="72"/>
      <c r="I67" s="72"/>
      <c r="J67" s="72"/>
      <c r="K67" s="72"/>
      <c r="L67" s="72"/>
      <c r="M67" s="72"/>
      <c r="N67" s="72"/>
      <c r="O67" s="72"/>
      <c r="P67" s="72"/>
      <c r="Q67" s="72"/>
      <c r="R67" s="72"/>
      <c r="S67" s="72"/>
      <c r="T67" s="72"/>
    </row>
  </sheetData>
  <mergeCells count="4">
    <mergeCell ref="A1:D1"/>
    <mergeCell ref="F3:J3"/>
    <mergeCell ref="A3:D3"/>
    <mergeCell ref="C23:F23"/>
  </mergeCells>
  <conditionalFormatting sqref="J17:J18">
    <cfRule type="containsText" dxfId="456" priority="212" operator="containsText" text="Maintaining">
      <formula>NOT(ISERROR(SEARCH("Maintaining",J17)))</formula>
    </cfRule>
    <cfRule type="containsText" dxfId="455" priority="213" operator="containsText" text="Above and Beyond">
      <formula>NOT(ISERROR(SEARCH("Above and Beyond",J17)))</formula>
    </cfRule>
    <cfRule type="containsText" dxfId="454" priority="214" operator="containsText" text="Taking Away">
      <formula>NOT(ISERROR(SEARCH("Taking Away",J17)))</formula>
    </cfRule>
  </conditionalFormatting>
  <conditionalFormatting sqref="H15:H16">
    <cfRule type="containsBlanks" dxfId="453" priority="211" stopIfTrue="1">
      <formula>LEN(TRIM(H15))=0</formula>
    </cfRule>
  </conditionalFormatting>
  <conditionalFormatting sqref="J17:J18">
    <cfRule type="containsBlanks" dxfId="452" priority="209">
      <formula>LEN(TRIM(J17))=0</formula>
    </cfRule>
  </conditionalFormatting>
  <conditionalFormatting sqref="H15:H16">
    <cfRule type="notContainsBlanks" dxfId="451" priority="205">
      <formula>LEN(TRIM(H15))&gt;0</formula>
    </cfRule>
  </conditionalFormatting>
  <conditionalFormatting sqref="J15:J16">
    <cfRule type="containsText" dxfId="450" priority="174" operator="containsText" text="Maintaining">
      <formula>NOT(ISERROR(SEARCH("Maintaining",J15)))</formula>
    </cfRule>
    <cfRule type="containsText" dxfId="449" priority="175" operator="containsText" text="Above and Beyond">
      <formula>NOT(ISERROR(SEARCH("Above and Beyond",J15)))</formula>
    </cfRule>
    <cfRule type="containsText" dxfId="448" priority="176" operator="containsText" text="Taking Away">
      <formula>NOT(ISERROR(SEARCH("Taking Away",J15)))</formula>
    </cfRule>
  </conditionalFormatting>
  <conditionalFormatting sqref="J15:J16">
    <cfRule type="containsBlanks" dxfId="447" priority="173">
      <formula>LEN(TRIM(J15))=0</formula>
    </cfRule>
  </conditionalFormatting>
  <conditionalFormatting sqref="J15:J18">
    <cfRule type="containsText" dxfId="446" priority="172" operator="containsText" text="not BIA question">
      <formula>NOT(ISERROR(SEARCH("not BIA question",J15)))</formula>
    </cfRule>
  </conditionalFormatting>
  <conditionalFormatting sqref="M17:M18">
    <cfRule type="notContainsBlanks" dxfId="445" priority="159">
      <formula>LEN(TRIM(M17))&gt;0</formula>
    </cfRule>
    <cfRule type="expression" dxfId="444" priority="160">
      <formula>$H17&lt;&gt;"yes"</formula>
    </cfRule>
    <cfRule type="expression" dxfId="443" priority="161">
      <formula>$H17="yes"</formula>
    </cfRule>
  </conditionalFormatting>
  <conditionalFormatting sqref="M19">
    <cfRule type="notContainsBlanks" dxfId="442" priority="127">
      <formula>LEN(TRIM(M19))&gt;0</formula>
    </cfRule>
  </conditionalFormatting>
  <conditionalFormatting sqref="J19">
    <cfRule type="containsText" dxfId="441" priority="146" operator="containsText" text="Maintaining">
      <formula>NOT(ISERROR(SEARCH("Maintaining",J19)))</formula>
    </cfRule>
    <cfRule type="containsText" dxfId="440" priority="147" operator="containsText" text="Above and Beyond">
      <formula>NOT(ISERROR(SEARCH("Above and Beyond",J19)))</formula>
    </cfRule>
    <cfRule type="containsText" dxfId="439" priority="148" operator="containsText" text="Taking Away">
      <formula>NOT(ISERROR(SEARCH("Taking Away",J19)))</formula>
    </cfRule>
  </conditionalFormatting>
  <conditionalFormatting sqref="J19">
    <cfRule type="containsBlanks" dxfId="438" priority="143">
      <formula>LEN(TRIM(J19))=0</formula>
    </cfRule>
  </conditionalFormatting>
  <conditionalFormatting sqref="J19">
    <cfRule type="containsText" dxfId="437" priority="130" operator="containsText" text="not BIA question">
      <formula>NOT(ISERROR(SEARCH("not BIA question",J19)))</formula>
    </cfRule>
  </conditionalFormatting>
  <conditionalFormatting sqref="M19">
    <cfRule type="expression" dxfId="436" priority="129">
      <formula>$H19="yes"</formula>
    </cfRule>
  </conditionalFormatting>
  <conditionalFormatting sqref="M19">
    <cfRule type="expression" dxfId="435" priority="128">
      <formula>$H19&lt;&gt;"yes"</formula>
    </cfRule>
  </conditionalFormatting>
  <conditionalFormatting sqref="H17:H19">
    <cfRule type="containsBlanks" dxfId="434" priority="122" stopIfTrue="1">
      <formula>LEN(TRIM(H17))=0</formula>
    </cfRule>
  </conditionalFormatting>
  <conditionalFormatting sqref="H17:H19">
    <cfRule type="notContainsBlanks" dxfId="433" priority="121">
      <formula>LEN(TRIM(H17))&gt;0</formula>
    </cfRule>
  </conditionalFormatting>
  <conditionalFormatting sqref="H11">
    <cfRule type="notContainsBlanks" dxfId="432" priority="85">
      <formula>LEN(TRIM(H11))&gt;0</formula>
    </cfRule>
    <cfRule type="containsBlanks" dxfId="431" priority="86">
      <formula>LEN(TRIM(H11))=0</formula>
    </cfRule>
  </conditionalFormatting>
  <conditionalFormatting sqref="J11">
    <cfRule type="expression" dxfId="430" priority="54">
      <formula>AND(H11&lt;&gt;"",J11&lt;&gt;"")</formula>
    </cfRule>
    <cfRule type="expression" dxfId="429" priority="55">
      <formula>$H11&lt;&gt;""</formula>
    </cfRule>
  </conditionalFormatting>
  <conditionalFormatting sqref="L15:L19">
    <cfRule type="expression" dxfId="428" priority="48">
      <formula>AND($H15&lt;&gt;"",$L15&lt;&gt;"")</formula>
    </cfRule>
    <cfRule type="expression" dxfId="427" priority="49">
      <formula>$H15&lt;&gt;""</formula>
    </cfRule>
  </conditionalFormatting>
  <conditionalFormatting sqref="M15:M16">
    <cfRule type="expression" dxfId="426" priority="44">
      <formula>$H15=""</formula>
    </cfRule>
    <cfRule type="expression" dxfId="425" priority="46">
      <formula>AND($K15&gt;0,$M15&lt;&gt;"")</formula>
    </cfRule>
    <cfRule type="expression" dxfId="424" priority="47">
      <formula>$K15&gt;0</formula>
    </cfRule>
  </conditionalFormatting>
  <conditionalFormatting sqref="O16">
    <cfRule type="expression" dxfId="423" priority="40">
      <formula>$O16&lt;&gt;""</formula>
    </cfRule>
    <cfRule type="expression" dxfId="422" priority="42">
      <formula>$K16=0</formula>
    </cfRule>
  </conditionalFormatting>
  <conditionalFormatting sqref="O15">
    <cfRule type="expression" dxfId="421" priority="38">
      <formula>AND($H15&lt;&gt;"",$O15&lt;&gt;"")</formula>
    </cfRule>
    <cfRule type="expression" dxfId="420" priority="39">
      <formula>AND($H15&lt;&gt;"We regularly monitor and record emissions and have set science-based targets necessary to achieve sustainable usage linked to our local watershed",$H15&lt;&gt;"")</formula>
    </cfRule>
  </conditionalFormatting>
  <conditionalFormatting sqref="O17:O19">
    <cfRule type="expression" dxfId="419" priority="36">
      <formula>AND($H17&lt;&gt;"",$O17&lt;&gt;"")</formula>
    </cfRule>
    <cfRule type="expression" dxfId="418" priority="37">
      <formula>AND($H17&lt;&gt;"yes",$H17&lt;&gt;"")</formula>
    </cfRule>
  </conditionalFormatting>
  <conditionalFormatting sqref="N11">
    <cfRule type="notContainsBlanks" dxfId="417" priority="4">
      <formula>LEN(TRIM(N11))&gt;0</formula>
    </cfRule>
    <cfRule type="expression" dxfId="416" priority="733">
      <formula>AND($H11&lt;&gt;"",$P11&lt;&gt;"")</formula>
    </cfRule>
    <cfRule type="expression" dxfId="415" priority="734">
      <formula>AND($H11&lt;&gt;"We regularly monitor and record emissions and have set science-based targets necessary to achieve sustainable usage linked to our local watershed",$H11&lt;&gt;"")</formula>
    </cfRule>
  </conditionalFormatting>
  <conditionalFormatting sqref="L11">
    <cfRule type="expression" dxfId="414" priority="13" stopIfTrue="1">
      <formula>$L$11&lt;&gt;""</formula>
    </cfRule>
    <cfRule type="expression" dxfId="413" priority="14">
      <formula>$H11&lt;&gt;""</formula>
    </cfRule>
  </conditionalFormatting>
  <conditionalFormatting sqref="Q11">
    <cfRule type="expression" dxfId="412" priority="5" stopIfTrue="1">
      <formula>$N11&lt;&gt;"yes"</formula>
    </cfRule>
  </conditionalFormatting>
  <conditionalFormatting sqref="O11:P11">
    <cfRule type="expression" dxfId="411" priority="9" stopIfTrue="1">
      <formula>$N11&lt;&gt;"yes"</formula>
    </cfRule>
  </conditionalFormatting>
  <conditionalFormatting sqref="P11">
    <cfRule type="notContainsBlanks" dxfId="410" priority="10" stopIfTrue="1">
      <formula>LEN(TRIM(P11))&gt;0</formula>
    </cfRule>
  </conditionalFormatting>
  <conditionalFormatting sqref="O11:P11">
    <cfRule type="notContainsBlanks" dxfId="409" priority="11" stopIfTrue="1">
      <formula>LEN(TRIM(O11))&gt;0</formula>
    </cfRule>
    <cfRule type="expression" dxfId="408" priority="12">
      <formula>$N11="yes"</formula>
    </cfRule>
  </conditionalFormatting>
  <conditionalFormatting sqref="Q11">
    <cfRule type="notContainsBlanks" dxfId="407" priority="6" stopIfTrue="1">
      <formula>LEN(TRIM(Q11))&gt;0</formula>
    </cfRule>
  </conditionalFormatting>
  <conditionalFormatting sqref="Q11">
    <cfRule type="notContainsBlanks" dxfId="406" priority="7" stopIfTrue="1">
      <formula>LEN(TRIM(Q11))&gt;0</formula>
    </cfRule>
    <cfRule type="expression" dxfId="405" priority="8">
      <formula>$N11="yes"</formula>
    </cfRule>
  </conditionalFormatting>
  <conditionalFormatting sqref="P15:R19">
    <cfRule type="notContainsBlanks" dxfId="404" priority="1">
      <formula>LEN(TRIM(P15))&gt;0</formula>
    </cfRule>
    <cfRule type="expression" dxfId="403" priority="735">
      <formula>$O15="yes"</formula>
    </cfRule>
  </conditionalFormatting>
  <dataValidations count="11">
    <dataValidation type="list" allowBlank="1" showInputMessage="1" showErrorMessage="1" sqref="C11 C15:C19" xr:uid="{712CA4FF-4A10-5646-9B43-F5286E47BB08}">
      <formula1>$C$43:$C$45</formula1>
    </dataValidation>
    <dataValidation type="list" allowBlank="1" showInputMessage="1" showErrorMessage="1" sqref="H17:H19" xr:uid="{438A86FB-CF0D-3444-87C0-9813478285CF}">
      <formula1>$C$29:$C$32</formula1>
    </dataValidation>
    <dataValidation type="list" allowBlank="1" showInputMessage="1" showErrorMessage="1" sqref="R23 R17:R19 O15:O19 N11" xr:uid="{C4042D24-38F7-4346-A236-69CD7DBD0974}">
      <formula1>$C$29:$C$30</formula1>
    </dataValidation>
    <dataValidation showInputMessage="1" showErrorMessage="1" sqref="M17:M19 O11 L15:L19" xr:uid="{C8C72A45-A809-CC46-AAA1-76668FFEE54C}"/>
    <dataValidation type="list" allowBlank="1" showInputMessage="1" showErrorMessage="1" sqref="I15:I19" xr:uid="{627B8601-77E6-474E-A6BB-81D04D8A107E}">
      <formula1>$C$28:$C$30</formula1>
    </dataValidation>
    <dataValidation type="custom" showInputMessage="1" showErrorMessage="1" sqref="J11 H11" xr:uid="{8CDB7BC7-9C83-C848-A6C1-83E19BC6A163}">
      <formula1>NOT(ISBLANK(D11))</formula1>
    </dataValidation>
    <dataValidation type="custom" showInputMessage="1" showErrorMessage="1" sqref="M11" xr:uid="{AEC92D70-5FC8-8740-BB82-526212256940}">
      <formula1>NOT(ISBLANK(G11))</formula1>
    </dataValidation>
    <dataValidation type="list" allowBlank="1" showInputMessage="1" showErrorMessage="1" sqref="R15" xr:uid="{DBDF374C-A246-114C-83D2-0B2083F2AEF0}">
      <formula1>$F$28:$F$31</formula1>
    </dataValidation>
    <dataValidation type="list" allowBlank="1" showInputMessage="1" showErrorMessage="1" sqref="H15" xr:uid="{8C1E8C84-3F1B-004D-AD24-91643631102F}">
      <formula1>$F$28:$F$33</formula1>
    </dataValidation>
    <dataValidation type="list" allowBlank="1" showInputMessage="1" showErrorMessage="1" sqref="H16" xr:uid="{54CE1144-CB7D-4AC8-A447-F8EAFE771E18}">
      <formula1>$H$28:$H$31</formula1>
    </dataValidation>
    <dataValidation type="list" allowBlank="1" showInputMessage="1" showErrorMessage="1" sqref="R16" xr:uid="{DA26F359-42BE-814B-BDB1-0CD2D4884F86}">
      <formula1>$H$28:$H$29</formula1>
    </dataValidation>
  </dataValidation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6C550-E550-4DB9-B58F-7FF487E27614}">
  <sheetPr>
    <tabColor rgb="FF0070C0"/>
  </sheetPr>
  <dimension ref="A1:U65"/>
  <sheetViews>
    <sheetView topLeftCell="A16" zoomScale="40" zoomScaleNormal="40" workbookViewId="0">
      <selection activeCell="J29" sqref="J29"/>
    </sheetView>
  </sheetViews>
  <sheetFormatPr defaultColWidth="29.88671875" defaultRowHeight="15.6"/>
  <cols>
    <col min="1" max="1" width="6.88671875" style="23" customWidth="1"/>
    <col min="2" max="2" width="9.6640625" style="23" customWidth="1"/>
    <col min="3" max="3" width="12.33203125" style="23" customWidth="1"/>
    <col min="4" max="4" width="14.109375" style="23" customWidth="1"/>
    <col min="5" max="5" width="8.109375" style="23" customWidth="1"/>
    <col min="6" max="6" width="44.6640625" style="23" customWidth="1"/>
    <col min="7" max="7" width="91.33203125" style="23" customWidth="1"/>
    <col min="8" max="8" width="29.88671875" style="23"/>
    <col min="9" max="9" width="21.33203125" style="23" customWidth="1"/>
    <col min="10" max="10" width="29.88671875" style="23"/>
    <col min="11" max="11" width="29.88671875" style="23" customWidth="1"/>
    <col min="12" max="18" width="29.88671875" style="23"/>
    <col min="19" max="19" width="29.88671875" style="23" customWidth="1"/>
    <col min="20" max="16384" width="29.88671875" style="23"/>
  </cols>
  <sheetData>
    <row r="1" spans="1:21" ht="25.5" thickBot="1">
      <c r="A1" s="710" t="s">
        <v>22</v>
      </c>
      <c r="B1" s="711"/>
      <c r="C1" s="711"/>
      <c r="D1" s="712"/>
      <c r="E1" s="368" t="s">
        <v>7</v>
      </c>
      <c r="F1" s="369"/>
      <c r="G1" s="369"/>
      <c r="H1" s="370"/>
      <c r="I1" s="70" t="s">
        <v>22</v>
      </c>
      <c r="J1" s="370"/>
      <c r="K1" s="70" t="s">
        <v>22</v>
      </c>
      <c r="L1" s="370"/>
      <c r="M1" s="370"/>
      <c r="N1" s="370"/>
      <c r="O1" s="370"/>
      <c r="P1" s="370"/>
      <c r="Q1" s="370"/>
      <c r="R1" s="370"/>
      <c r="S1" s="70" t="s">
        <v>22</v>
      </c>
      <c r="T1" s="371"/>
      <c r="U1" s="72"/>
    </row>
    <row r="2" spans="1:21" ht="18.600000000000001" thickBot="1">
      <c r="A2" s="72"/>
      <c r="B2" s="72"/>
      <c r="C2" s="72"/>
      <c r="D2" s="72"/>
      <c r="E2" s="73"/>
      <c r="F2" s="73"/>
      <c r="G2" s="73"/>
      <c r="H2" s="73"/>
      <c r="I2" s="73"/>
      <c r="J2" s="73"/>
      <c r="K2" s="73"/>
      <c r="L2" s="73"/>
      <c r="M2" s="73"/>
      <c r="N2" s="73"/>
      <c r="O2" s="72"/>
      <c r="P2" s="72"/>
      <c r="Q2" s="72"/>
      <c r="R2" s="72"/>
      <c r="S2" s="72"/>
      <c r="T2" s="72"/>
      <c r="U2" s="72"/>
    </row>
    <row r="3" spans="1:21" ht="25.5" thickBot="1">
      <c r="A3" s="707" t="s">
        <v>22</v>
      </c>
      <c r="B3" s="708"/>
      <c r="C3" s="708"/>
      <c r="D3" s="709"/>
      <c r="E3" s="73"/>
      <c r="F3" s="704" t="s">
        <v>24</v>
      </c>
      <c r="G3" s="705"/>
      <c r="H3" s="705"/>
      <c r="I3" s="705"/>
      <c r="J3" s="706"/>
      <c r="K3" s="73"/>
      <c r="L3" s="73"/>
      <c r="M3" s="73"/>
      <c r="N3" s="73"/>
      <c r="O3" s="72"/>
      <c r="P3" s="72"/>
      <c r="Q3" s="72"/>
      <c r="R3" s="72"/>
      <c r="S3" s="72"/>
      <c r="T3" s="72"/>
      <c r="U3" s="72"/>
    </row>
    <row r="4" spans="1:21" ht="18.600000000000001" thickBot="1">
      <c r="A4" s="74"/>
      <c r="B4" s="75"/>
      <c r="C4" s="75"/>
      <c r="D4" s="76"/>
      <c r="E4" s="73"/>
      <c r="F4" s="77" t="s">
        <v>25</v>
      </c>
      <c r="G4" s="78" t="s">
        <v>26</v>
      </c>
      <c r="H4" s="79" t="s">
        <v>27</v>
      </c>
      <c r="I4" s="80" t="s">
        <v>22</v>
      </c>
      <c r="J4" s="81" t="s">
        <v>28</v>
      </c>
      <c r="K4" s="73"/>
      <c r="L4" s="73"/>
      <c r="M4" s="73"/>
      <c r="N4" s="73"/>
      <c r="O4" s="72"/>
      <c r="P4" s="72"/>
      <c r="Q4" s="72"/>
      <c r="R4" s="72"/>
      <c r="S4" s="72"/>
      <c r="T4" s="72"/>
      <c r="U4" s="72"/>
    </row>
    <row r="5" spans="1:21" ht="18">
      <c r="A5" s="74"/>
      <c r="B5" s="75"/>
      <c r="C5" s="75"/>
      <c r="D5" s="76"/>
      <c r="E5" s="73"/>
      <c r="F5" s="82" t="s">
        <v>265</v>
      </c>
      <c r="G5" s="83" t="s">
        <v>53</v>
      </c>
      <c r="H5" s="84" t="s">
        <v>53</v>
      </c>
      <c r="I5" s="75"/>
      <c r="J5" s="85" t="s">
        <v>53</v>
      </c>
      <c r="K5" s="73"/>
      <c r="L5" s="73"/>
      <c r="M5" s="73"/>
      <c r="N5" s="73"/>
      <c r="O5" s="72"/>
      <c r="P5" s="72"/>
      <c r="Q5" s="72"/>
      <c r="R5" s="72"/>
      <c r="S5" s="72"/>
      <c r="T5" s="72"/>
      <c r="U5" s="72"/>
    </row>
    <row r="6" spans="1:21" ht="18">
      <c r="A6" s="74"/>
      <c r="B6" s="75"/>
      <c r="C6" s="75"/>
      <c r="D6" s="76"/>
      <c r="E6" s="73"/>
      <c r="F6" s="296" t="s">
        <v>266</v>
      </c>
      <c r="G6" s="297" t="s">
        <v>53</v>
      </c>
      <c r="H6" s="298" t="s">
        <v>53</v>
      </c>
      <c r="I6" s="75"/>
      <c r="J6" s="372" t="s">
        <v>53</v>
      </c>
      <c r="K6" s="73"/>
      <c r="L6" s="73"/>
      <c r="M6" s="73"/>
      <c r="N6" s="73"/>
      <c r="O6" s="72"/>
      <c r="P6" s="72"/>
      <c r="Q6" s="72"/>
      <c r="R6" s="72"/>
      <c r="S6" s="72"/>
      <c r="T6" s="72"/>
      <c r="U6" s="72"/>
    </row>
    <row r="7" spans="1:21" ht="18.600000000000001" thickBot="1">
      <c r="A7" s="74"/>
      <c r="B7" s="75"/>
      <c r="C7" s="75"/>
      <c r="D7" s="76"/>
      <c r="E7" s="73"/>
      <c r="F7" s="86" t="s">
        <v>267</v>
      </c>
      <c r="G7" s="87">
        <f>COUNTIF(J29:J33,"Maintaining")</f>
        <v>0</v>
      </c>
      <c r="H7" s="88">
        <f>COUNTIF(J29:J33,"Above and Beyond")</f>
        <v>0</v>
      </c>
      <c r="I7" s="75"/>
      <c r="J7" s="89">
        <f>COUNTIF(J29:J33,"Taking Away")</f>
        <v>0</v>
      </c>
      <c r="K7" s="73"/>
      <c r="L7" s="73"/>
      <c r="M7" s="73"/>
      <c r="N7" s="73"/>
      <c r="O7" s="72"/>
      <c r="P7" s="72"/>
      <c r="Q7" s="72"/>
      <c r="R7" s="72"/>
      <c r="S7" s="72"/>
      <c r="T7" s="72"/>
      <c r="U7" s="72"/>
    </row>
    <row r="8" spans="1:21" ht="18.600000000000001" thickBot="1">
      <c r="A8" s="90"/>
      <c r="B8" s="91"/>
      <c r="C8" s="91"/>
      <c r="D8" s="92"/>
      <c r="E8" s="73"/>
      <c r="F8" s="261" t="s">
        <v>31</v>
      </c>
      <c r="G8" s="94">
        <f>SUM(G4:G7)</f>
        <v>0</v>
      </c>
      <c r="H8" s="95">
        <f>SUM(H4:H7)</f>
        <v>0</v>
      </c>
      <c r="I8" s="91"/>
      <c r="J8" s="96">
        <f>SUM(J4:J7)</f>
        <v>0</v>
      </c>
      <c r="K8" s="73"/>
      <c r="L8" s="73"/>
      <c r="M8" s="73"/>
      <c r="N8" s="73"/>
      <c r="O8" s="72"/>
      <c r="P8" s="72"/>
      <c r="Q8" s="72"/>
      <c r="R8" s="72"/>
      <c r="S8" s="72"/>
      <c r="T8" s="72"/>
      <c r="U8" s="72"/>
    </row>
    <row r="9" spans="1:21" ht="15.95" thickBot="1">
      <c r="A9" s="72"/>
      <c r="B9" s="72"/>
      <c r="C9" s="72"/>
      <c r="D9" s="72"/>
      <c r="E9" s="72"/>
      <c r="F9" s="72"/>
      <c r="G9" s="72"/>
      <c r="H9" s="72"/>
      <c r="I9" s="72"/>
      <c r="J9" s="72"/>
      <c r="K9" s="72"/>
      <c r="L9" s="72"/>
      <c r="M9" s="72"/>
      <c r="N9" s="72"/>
      <c r="O9" s="72"/>
      <c r="P9" s="72"/>
      <c r="Q9" s="72"/>
      <c r="R9" s="72"/>
      <c r="S9" s="72"/>
      <c r="T9" s="72"/>
      <c r="U9" s="72"/>
    </row>
    <row r="10" spans="1:21" s="24" customFormat="1" ht="25.5" thickBot="1">
      <c r="A10" s="73"/>
      <c r="B10" s="73"/>
      <c r="C10" s="73"/>
      <c r="D10" s="73"/>
      <c r="E10" s="73"/>
      <c r="F10" s="97" t="s">
        <v>265</v>
      </c>
      <c r="G10" s="98"/>
      <c r="H10" s="99" t="s">
        <v>32</v>
      </c>
      <c r="I10" s="100"/>
      <c r="J10" s="100"/>
      <c r="K10" s="70" t="s">
        <v>22</v>
      </c>
      <c r="L10" s="100"/>
      <c r="M10" s="101"/>
      <c r="N10" s="304" t="s">
        <v>33</v>
      </c>
      <c r="O10" s="165"/>
      <c r="P10" s="165"/>
      <c r="Q10" s="165"/>
      <c r="R10" s="305" t="s">
        <v>34</v>
      </c>
      <c r="S10" s="73"/>
      <c r="T10" s="73"/>
      <c r="U10" s="73"/>
    </row>
    <row r="11" spans="1:21" s="24" customFormat="1" ht="90.6" thickBot="1">
      <c r="A11" s="107" t="s">
        <v>35</v>
      </c>
      <c r="B11" s="108" t="s">
        <v>36</v>
      </c>
      <c r="C11" s="109" t="s">
        <v>37</v>
      </c>
      <c r="D11" s="109" t="s">
        <v>38</v>
      </c>
      <c r="E11" s="110" t="s">
        <v>39</v>
      </c>
      <c r="F11" s="107" t="s">
        <v>191</v>
      </c>
      <c r="G11" s="111"/>
      <c r="H11" s="107" t="s">
        <v>192</v>
      </c>
      <c r="I11" s="80" t="s">
        <v>22</v>
      </c>
      <c r="J11" s="109" t="s">
        <v>45</v>
      </c>
      <c r="K11" s="349"/>
      <c r="L11" s="109" t="s">
        <v>193</v>
      </c>
      <c r="M11" s="111" t="s">
        <v>47</v>
      </c>
      <c r="N11" s="199" t="s">
        <v>48</v>
      </c>
      <c r="O11" s="168" t="s">
        <v>49</v>
      </c>
      <c r="P11" s="312" t="s">
        <v>50</v>
      </c>
      <c r="Q11" s="312" t="s">
        <v>194</v>
      </c>
      <c r="R11" s="313" t="s">
        <v>52</v>
      </c>
      <c r="S11" s="73"/>
      <c r="T11" s="73"/>
      <c r="U11" s="73"/>
    </row>
    <row r="12" spans="1:21" ht="46.5">
      <c r="A12" s="208" t="s">
        <v>53</v>
      </c>
      <c r="B12" s="116" t="s">
        <v>195</v>
      </c>
      <c r="C12" s="117" t="s">
        <v>53</v>
      </c>
      <c r="D12" s="117" t="s">
        <v>53</v>
      </c>
      <c r="E12" s="118" t="s">
        <v>268</v>
      </c>
      <c r="F12" s="268" t="s">
        <v>269</v>
      </c>
      <c r="G12" s="642" t="s">
        <v>270</v>
      </c>
      <c r="H12" s="316"/>
      <c r="I12" s="683"/>
      <c r="J12" s="373"/>
      <c r="K12" s="683"/>
      <c r="L12" s="273"/>
      <c r="M12" s="374"/>
      <c r="N12" s="276"/>
      <c r="O12" s="274"/>
      <c r="P12" s="274"/>
      <c r="Q12" s="668"/>
      <c r="R12" s="375"/>
      <c r="S12" s="72"/>
      <c r="T12" s="72"/>
      <c r="U12" s="72"/>
    </row>
    <row r="13" spans="1:21" ht="46.5">
      <c r="A13" s="208" t="s">
        <v>53</v>
      </c>
      <c r="B13" s="116" t="s">
        <v>195</v>
      </c>
      <c r="C13" s="117" t="s">
        <v>53</v>
      </c>
      <c r="D13" s="117" t="s">
        <v>53</v>
      </c>
      <c r="E13" s="118" t="s">
        <v>271</v>
      </c>
      <c r="F13" s="376" t="s">
        <v>272</v>
      </c>
      <c r="G13" s="383" t="s">
        <v>273</v>
      </c>
      <c r="H13" s="319"/>
      <c r="I13" s="684"/>
      <c r="J13" s="171"/>
      <c r="K13" s="684"/>
      <c r="L13" s="176"/>
      <c r="M13" s="129"/>
      <c r="N13" s="279"/>
      <c r="O13" s="139"/>
      <c r="P13" s="139"/>
      <c r="Q13" s="388"/>
      <c r="R13" s="378"/>
      <c r="S13" s="72"/>
      <c r="T13" s="72"/>
      <c r="U13" s="72"/>
    </row>
    <row r="14" spans="1:21" ht="46.5">
      <c r="A14" s="208" t="s">
        <v>53</v>
      </c>
      <c r="B14" s="116" t="s">
        <v>195</v>
      </c>
      <c r="C14" s="117" t="s">
        <v>53</v>
      </c>
      <c r="D14" s="117" t="s">
        <v>53</v>
      </c>
      <c r="E14" s="118" t="s">
        <v>274</v>
      </c>
      <c r="F14" s="134" t="s">
        <v>275</v>
      </c>
      <c r="G14" s="383" t="s">
        <v>276</v>
      </c>
      <c r="H14" s="379"/>
      <c r="I14" s="684"/>
      <c r="J14" s="176"/>
      <c r="K14" s="683"/>
      <c r="L14" s="373"/>
      <c r="M14" s="380"/>
      <c r="N14" s="279"/>
      <c r="O14" s="139"/>
      <c r="P14" s="139"/>
      <c r="Q14" s="388"/>
      <c r="R14" s="378"/>
      <c r="S14" s="72"/>
      <c r="T14" s="72"/>
      <c r="U14" s="72"/>
    </row>
    <row r="15" spans="1:21" ht="47.1" thickBot="1">
      <c r="A15" s="630" t="s">
        <v>53</v>
      </c>
      <c r="B15" s="280" t="s">
        <v>195</v>
      </c>
      <c r="C15" s="350" t="s">
        <v>53</v>
      </c>
      <c r="D15" s="350" t="s">
        <v>53</v>
      </c>
      <c r="E15" s="351" t="s">
        <v>277</v>
      </c>
      <c r="F15" s="148" t="s">
        <v>278</v>
      </c>
      <c r="G15" s="694" t="s">
        <v>279</v>
      </c>
      <c r="H15" s="323"/>
      <c r="I15" s="347"/>
      <c r="J15" s="180"/>
      <c r="K15" s="347"/>
      <c r="L15" s="154"/>
      <c r="M15" s="381"/>
      <c r="N15" s="157"/>
      <c r="O15" s="155"/>
      <c r="P15" s="155"/>
      <c r="Q15" s="670"/>
      <c r="R15" s="382"/>
      <c r="S15" s="72"/>
      <c r="T15" s="72"/>
      <c r="U15" s="72"/>
    </row>
    <row r="16" spans="1:21" ht="15.95" thickBot="1">
      <c r="A16" s="72"/>
      <c r="B16" s="72"/>
      <c r="C16" s="72"/>
      <c r="D16" s="72"/>
      <c r="E16" s="72"/>
      <c r="F16" s="72"/>
      <c r="G16" s="72"/>
      <c r="H16" s="72"/>
      <c r="I16" s="72"/>
      <c r="J16" s="72"/>
      <c r="K16" s="72"/>
      <c r="L16" s="72"/>
      <c r="M16" s="72"/>
      <c r="N16" s="72"/>
      <c r="O16" s="72"/>
      <c r="P16" s="72"/>
      <c r="Q16" s="72"/>
      <c r="R16" s="72"/>
      <c r="S16" s="72"/>
      <c r="T16" s="72"/>
      <c r="U16" s="72"/>
    </row>
    <row r="17" spans="1:21" s="24" customFormat="1" ht="25.5" thickBot="1">
      <c r="A17" s="73"/>
      <c r="B17" s="73"/>
      <c r="C17" s="73"/>
      <c r="D17" s="73"/>
      <c r="E17" s="73"/>
      <c r="F17" s="97" t="s">
        <v>280</v>
      </c>
      <c r="G17" s="98"/>
      <c r="H17" s="99" t="s">
        <v>32</v>
      </c>
      <c r="I17" s="100"/>
      <c r="J17" s="100"/>
      <c r="K17" s="70" t="s">
        <v>22</v>
      </c>
      <c r="L17" s="100"/>
      <c r="M17" s="101"/>
      <c r="N17" s="304" t="s">
        <v>33</v>
      </c>
      <c r="O17" s="165"/>
      <c r="P17" s="165"/>
      <c r="Q17" s="165"/>
      <c r="R17" s="305" t="s">
        <v>34</v>
      </c>
      <c r="S17" s="73"/>
      <c r="T17" s="73"/>
      <c r="U17" s="73"/>
    </row>
    <row r="18" spans="1:21" s="24" customFormat="1" ht="90.6" thickBot="1">
      <c r="A18" s="107" t="s">
        <v>35</v>
      </c>
      <c r="B18" s="108" t="s">
        <v>36</v>
      </c>
      <c r="C18" s="109" t="s">
        <v>37</v>
      </c>
      <c r="D18" s="109" t="s">
        <v>38</v>
      </c>
      <c r="E18" s="110" t="s">
        <v>39</v>
      </c>
      <c r="F18" s="107" t="s">
        <v>191</v>
      </c>
      <c r="G18" s="111" t="s">
        <v>41</v>
      </c>
      <c r="H18" s="306" t="s">
        <v>192</v>
      </c>
      <c r="I18" s="80" t="s">
        <v>22</v>
      </c>
      <c r="J18" s="308" t="s">
        <v>45</v>
      </c>
      <c r="K18" s="349"/>
      <c r="L18" s="308" t="s">
        <v>193</v>
      </c>
      <c r="M18" s="310" t="s">
        <v>47</v>
      </c>
      <c r="N18" s="199" t="s">
        <v>48</v>
      </c>
      <c r="O18" s="168" t="s">
        <v>49</v>
      </c>
      <c r="P18" s="312" t="s">
        <v>50</v>
      </c>
      <c r="Q18" s="312" t="s">
        <v>194</v>
      </c>
      <c r="R18" s="313" t="s">
        <v>52</v>
      </c>
      <c r="S18" s="73"/>
      <c r="T18" s="73"/>
      <c r="U18" s="73"/>
    </row>
    <row r="19" spans="1:21" ht="62.1">
      <c r="A19" s="208">
        <v>126</v>
      </c>
      <c r="B19" s="116" t="s">
        <v>195</v>
      </c>
      <c r="C19" s="117" t="s">
        <v>53</v>
      </c>
      <c r="D19" s="132" t="s">
        <v>281</v>
      </c>
      <c r="E19" s="383" t="s">
        <v>282</v>
      </c>
      <c r="F19" s="134" t="s">
        <v>283</v>
      </c>
      <c r="G19" s="135" t="s">
        <v>284</v>
      </c>
      <c r="H19" s="270"/>
      <c r="I19" s="685"/>
      <c r="J19" s="384"/>
      <c r="K19" s="686"/>
      <c r="L19" s="384"/>
      <c r="M19" s="385" t="s">
        <v>285</v>
      </c>
      <c r="N19" s="276"/>
      <c r="O19" s="274"/>
      <c r="P19" s="274"/>
      <c r="Q19" s="668"/>
      <c r="R19" s="375"/>
      <c r="S19" s="72"/>
      <c r="T19" s="72"/>
      <c r="U19" s="72"/>
    </row>
    <row r="20" spans="1:21" ht="93">
      <c r="A20" s="208">
        <v>127</v>
      </c>
      <c r="B20" s="116" t="s">
        <v>195</v>
      </c>
      <c r="C20" s="132" t="s">
        <v>53</v>
      </c>
      <c r="D20" s="132" t="s">
        <v>286</v>
      </c>
      <c r="E20" s="383" t="s">
        <v>287</v>
      </c>
      <c r="F20" s="132" t="s">
        <v>288</v>
      </c>
      <c r="G20" s="135" t="s">
        <v>289</v>
      </c>
      <c r="H20" s="386"/>
      <c r="I20" s="683"/>
      <c r="J20" s="176"/>
      <c r="K20" s="683"/>
      <c r="L20" s="176"/>
      <c r="M20" s="387" t="s">
        <v>290</v>
      </c>
      <c r="N20" s="279"/>
      <c r="O20" s="139"/>
      <c r="P20" s="139"/>
      <c r="Q20" s="687"/>
      <c r="R20" s="378"/>
      <c r="S20" s="72"/>
      <c r="T20" s="72"/>
      <c r="U20" s="72"/>
    </row>
    <row r="21" spans="1:21" ht="77.45">
      <c r="A21" s="208">
        <v>129</v>
      </c>
      <c r="B21" s="116" t="s">
        <v>195</v>
      </c>
      <c r="C21" s="132" t="s">
        <v>53</v>
      </c>
      <c r="D21" s="132" t="s">
        <v>291</v>
      </c>
      <c r="E21" s="383" t="s">
        <v>292</v>
      </c>
      <c r="F21" s="132" t="s">
        <v>293</v>
      </c>
      <c r="G21" s="135" t="s">
        <v>294</v>
      </c>
      <c r="H21" s="386"/>
      <c r="I21" s="683"/>
      <c r="J21" s="176"/>
      <c r="K21" s="683"/>
      <c r="L21" s="176"/>
      <c r="M21" s="387" t="s">
        <v>290</v>
      </c>
      <c r="N21" s="279"/>
      <c r="O21" s="139"/>
      <c r="P21" s="139"/>
      <c r="Q21" s="687"/>
      <c r="R21" s="378"/>
      <c r="S21" s="72"/>
      <c r="T21" s="72"/>
      <c r="U21" s="72"/>
    </row>
    <row r="22" spans="1:21" ht="46.5">
      <c r="A22" s="208" t="s">
        <v>53</v>
      </c>
      <c r="B22" s="116" t="s">
        <v>195</v>
      </c>
      <c r="C22" s="132" t="s">
        <v>53</v>
      </c>
      <c r="D22" s="132" t="s">
        <v>53</v>
      </c>
      <c r="E22" s="383" t="s">
        <v>295</v>
      </c>
      <c r="F22" s="132" t="s">
        <v>296</v>
      </c>
      <c r="G22" s="135" t="s">
        <v>297</v>
      </c>
      <c r="H22" s="136"/>
      <c r="I22" s="683"/>
      <c r="J22" s="176"/>
      <c r="K22" s="683"/>
      <c r="L22" s="176"/>
      <c r="M22" s="387"/>
      <c r="N22" s="279"/>
      <c r="O22" s="139"/>
      <c r="P22" s="139"/>
      <c r="Q22" s="388"/>
      <c r="R22" s="378"/>
      <c r="S22" s="72"/>
      <c r="T22" s="72"/>
      <c r="U22" s="72"/>
    </row>
    <row r="23" spans="1:21" ht="62.1">
      <c r="A23" s="208" t="s">
        <v>53</v>
      </c>
      <c r="B23" s="116" t="s">
        <v>195</v>
      </c>
      <c r="C23" s="132" t="s">
        <v>53</v>
      </c>
      <c r="D23" s="132" t="s">
        <v>53</v>
      </c>
      <c r="E23" s="383" t="s">
        <v>298</v>
      </c>
      <c r="F23" s="132" t="s">
        <v>299</v>
      </c>
      <c r="G23" s="135" t="s">
        <v>300</v>
      </c>
      <c r="H23" s="136"/>
      <c r="I23" s="683"/>
      <c r="J23" s="176"/>
      <c r="K23" s="683"/>
      <c r="L23" s="176"/>
      <c r="M23" s="129"/>
      <c r="N23" s="279"/>
      <c r="O23" s="139"/>
      <c r="P23" s="139"/>
      <c r="Q23" s="388"/>
      <c r="R23" s="378"/>
      <c r="S23" s="72"/>
      <c r="T23" s="72"/>
      <c r="U23" s="72"/>
    </row>
    <row r="24" spans="1:21" ht="46.5">
      <c r="A24" s="208">
        <v>128</v>
      </c>
      <c r="B24" s="116" t="s">
        <v>195</v>
      </c>
      <c r="C24" s="132" t="s">
        <v>53</v>
      </c>
      <c r="D24" s="132" t="s">
        <v>301</v>
      </c>
      <c r="E24" s="383" t="s">
        <v>302</v>
      </c>
      <c r="F24" s="132" t="s">
        <v>303</v>
      </c>
      <c r="G24" s="135" t="s">
        <v>273</v>
      </c>
      <c r="H24" s="136"/>
      <c r="I24" s="683"/>
      <c r="J24" s="176"/>
      <c r="K24" s="683"/>
      <c r="L24" s="176"/>
      <c r="M24" s="129" t="s">
        <v>290</v>
      </c>
      <c r="N24" s="279"/>
      <c r="O24" s="139"/>
      <c r="P24" s="139"/>
      <c r="Q24" s="388"/>
      <c r="R24" s="378"/>
      <c r="S24" s="72"/>
      <c r="T24" s="72"/>
      <c r="U24" s="72"/>
    </row>
    <row r="25" spans="1:21" ht="93.6" thickBot="1">
      <c r="A25" s="218">
        <v>131</v>
      </c>
      <c r="B25" s="280" t="s">
        <v>53</v>
      </c>
      <c r="C25" s="350" t="s">
        <v>53</v>
      </c>
      <c r="D25" s="146" t="s">
        <v>304</v>
      </c>
      <c r="E25" s="147" t="s">
        <v>305</v>
      </c>
      <c r="F25" s="148" t="s">
        <v>306</v>
      </c>
      <c r="G25" s="219" t="s">
        <v>307</v>
      </c>
      <c r="H25" s="389"/>
      <c r="I25" s="673"/>
      <c r="J25" s="154"/>
      <c r="K25" s="673"/>
      <c r="L25" s="154"/>
      <c r="M25" s="381" t="s">
        <v>308</v>
      </c>
      <c r="N25" s="157"/>
      <c r="O25" s="155"/>
      <c r="P25" s="155"/>
      <c r="Q25" s="688"/>
      <c r="R25" s="382"/>
      <c r="S25" s="72"/>
      <c r="T25" s="72"/>
      <c r="U25" s="72"/>
    </row>
    <row r="26" spans="1:21" ht="15.95" thickBot="1">
      <c r="A26" s="72"/>
      <c r="B26" s="72"/>
      <c r="C26" s="72"/>
      <c r="D26" s="72"/>
      <c r="E26" s="72"/>
      <c r="F26" s="72"/>
      <c r="G26" s="72"/>
      <c r="H26" s="72"/>
      <c r="I26" s="72"/>
      <c r="J26" s="72"/>
      <c r="K26" s="72"/>
      <c r="L26" s="72"/>
      <c r="M26" s="72"/>
      <c r="N26" s="72"/>
      <c r="O26" s="72"/>
      <c r="P26" s="72"/>
      <c r="Q26" s="72"/>
      <c r="R26" s="72"/>
      <c r="S26" s="72"/>
      <c r="T26" s="72"/>
      <c r="U26" s="72"/>
    </row>
    <row r="27" spans="1:21" s="24" customFormat="1" ht="25.5" thickBot="1">
      <c r="A27" s="73"/>
      <c r="B27" s="73"/>
      <c r="C27" s="73"/>
      <c r="D27" s="73"/>
      <c r="E27" s="73"/>
      <c r="F27" s="97" t="s">
        <v>309</v>
      </c>
      <c r="G27" s="98"/>
      <c r="H27" s="99" t="s">
        <v>32</v>
      </c>
      <c r="I27" s="100"/>
      <c r="J27" s="100"/>
      <c r="K27" s="100"/>
      <c r="L27" s="100"/>
      <c r="M27" s="100"/>
      <c r="N27" s="101"/>
      <c r="O27" s="304" t="s">
        <v>33</v>
      </c>
      <c r="P27" s="165"/>
      <c r="Q27" s="165"/>
      <c r="R27" s="166"/>
      <c r="S27" s="167"/>
      <c r="T27" s="305" t="s">
        <v>34</v>
      </c>
      <c r="U27" s="73"/>
    </row>
    <row r="28" spans="1:21" s="24" customFormat="1" ht="90.6" thickBot="1">
      <c r="A28" s="107" t="s">
        <v>35</v>
      </c>
      <c r="B28" s="108" t="s">
        <v>36</v>
      </c>
      <c r="C28" s="109" t="s">
        <v>37</v>
      </c>
      <c r="D28" s="109" t="s">
        <v>38</v>
      </c>
      <c r="E28" s="110" t="s">
        <v>39</v>
      </c>
      <c r="F28" s="108" t="s">
        <v>40</v>
      </c>
      <c r="G28" s="111" t="s">
        <v>41</v>
      </c>
      <c r="H28" s="107" t="s">
        <v>42</v>
      </c>
      <c r="I28" s="109" t="s">
        <v>43</v>
      </c>
      <c r="J28" s="109" t="s">
        <v>24</v>
      </c>
      <c r="K28" s="109" t="s">
        <v>44</v>
      </c>
      <c r="L28" s="109" t="s">
        <v>45</v>
      </c>
      <c r="M28" s="109" t="s">
        <v>46</v>
      </c>
      <c r="N28" s="111" t="s">
        <v>47</v>
      </c>
      <c r="O28" s="199" t="s">
        <v>48</v>
      </c>
      <c r="P28" s="168" t="s">
        <v>49</v>
      </c>
      <c r="Q28" s="168" t="s">
        <v>50</v>
      </c>
      <c r="R28" s="168" t="s">
        <v>51</v>
      </c>
      <c r="S28" s="169" t="s">
        <v>44</v>
      </c>
      <c r="T28" s="115" t="s">
        <v>52</v>
      </c>
      <c r="U28" s="73"/>
    </row>
    <row r="29" spans="1:21" ht="46.5">
      <c r="A29" s="268" t="s">
        <v>310</v>
      </c>
      <c r="B29" s="265" t="s">
        <v>53</v>
      </c>
      <c r="C29" s="266" t="s">
        <v>232</v>
      </c>
      <c r="D29" s="266" t="s">
        <v>311</v>
      </c>
      <c r="E29" s="267" t="s">
        <v>312</v>
      </c>
      <c r="F29" s="266" t="s">
        <v>313</v>
      </c>
      <c r="G29" s="269"/>
      <c r="H29" s="270"/>
      <c r="I29" s="271"/>
      <c r="J29" s="271" t="str">
        <f>IF(I29="Not BIA Question","not BIA Question",IF(AND(H29="We monitor and record usage but have set no reduction targets",I29="We monitor and record usage but have set no reduction targets"),"Maintaining",IF(AND(H29="no",I29="no"),"Maintaining",IF(AND(H29="no",I29="We monitor and record usage but have set no reduction targets"),"Taking Away",IF(AND(H29="We monitor usage and have set intensity targets (e.g. relative to dollars of revenue, volume produced, etc.) that are being monitored",I29="We monitor and record usage but have set no reduction targets"),"Above and Beyond",IF(AND(H29="We regularly monitor and record emissions and have set science-based targets necessary to achieve sustainable usage linked to our local watershed",I29="We monitor and record usage but have set no reduction targets"),"Above and Beyond",IF(AND(H29="We monitor usage and have set absolute reduction targets regardless of company growth",I29="We monitor and record usage but have set no reduction targets"),"Above and Beyond","")))))))</f>
        <v/>
      </c>
      <c r="K29" s="359" t="str">
        <f>IF(H29="no",0,IF(ISBLANK(H29),"",IF(AND(H29="not sure"),0,IF(AND(H29="not relevant"),0,$D$55))))</f>
        <v/>
      </c>
      <c r="L29" s="273"/>
      <c r="M29" s="360"/>
      <c r="N29" s="390" t="s">
        <v>314</v>
      </c>
      <c r="O29" s="276"/>
      <c r="P29" s="361"/>
      <c r="Q29" s="676"/>
      <c r="R29" s="361"/>
      <c r="S29" s="173" t="str">
        <f>IF(ISBLANK(R29),"",IF(R29="no",0,IF(AND(R29&lt;&gt;"no",R29&lt;&gt;"not sure",R29&lt;&gt;"not relevant"),$E$55)))</f>
        <v/>
      </c>
      <c r="T29" s="284"/>
      <c r="U29" s="72"/>
    </row>
    <row r="30" spans="1:21" ht="30.95">
      <c r="A30" s="208">
        <v>125.4</v>
      </c>
      <c r="B30" s="116" t="s">
        <v>53</v>
      </c>
      <c r="C30" s="117" t="s">
        <v>232</v>
      </c>
      <c r="D30" s="132" t="s">
        <v>311</v>
      </c>
      <c r="E30" s="118" t="s">
        <v>315</v>
      </c>
      <c r="F30" s="119" t="s">
        <v>316</v>
      </c>
      <c r="G30" s="120"/>
      <c r="H30" s="136"/>
      <c r="I30" s="122"/>
      <c r="J30" s="137" t="str">
        <f>IF(I30="Not BIA Question","Not BIA Question",IF(AND(H30="yes",I30="yes"),"Maintaining",IF(AND(H30="no",I30="no"),"Maintaining",IF(AND(H30="no",I30="yes"),"Taking Away",IF(AND(H30="yes",I30="no"),"Above and Beyond","")))))</f>
        <v/>
      </c>
      <c r="K30" s="362" t="str">
        <f>IF(H30="no",0,IF(ISBLANK(H30),"",IF(AND(H30="not sure"),0,IF(AND(H30="not relevant"),0,$D$55))))</f>
        <v/>
      </c>
      <c r="L30" s="125"/>
      <c r="M30" s="363"/>
      <c r="N30" s="391" t="s">
        <v>317</v>
      </c>
      <c r="O30" s="279"/>
      <c r="P30" s="689"/>
      <c r="Q30" s="689"/>
      <c r="R30" s="364"/>
      <c r="S30" s="178" t="str">
        <f>IF(ISBLANK(R30),"",IF(R30="no",0,IF(AND(R30&lt;&gt;"no",R30&lt;&gt;"not sure",R30&lt;&gt;"not relevant"),$E$55)))</f>
        <v/>
      </c>
      <c r="T30" s="130"/>
      <c r="U30" s="72"/>
    </row>
    <row r="31" spans="1:21" ht="46.5">
      <c r="A31" s="201">
        <v>130.1</v>
      </c>
      <c r="B31" s="116" t="s">
        <v>53</v>
      </c>
      <c r="C31" s="117" t="s">
        <v>232</v>
      </c>
      <c r="D31" s="132" t="s">
        <v>318</v>
      </c>
      <c r="E31" s="133" t="s">
        <v>319</v>
      </c>
      <c r="F31" s="134" t="s">
        <v>320</v>
      </c>
      <c r="G31" s="135" t="s">
        <v>321</v>
      </c>
      <c r="H31" s="136"/>
      <c r="I31" s="123"/>
      <c r="J31" s="137" t="str">
        <f>IF(I31="Not BIA Question","Not BIA Question",IF(AND(H31="yes",I31="yes"),"Maintaining",IF(AND(H31="no",I31="no"),"Maintaining",IF(AND(H31="no",I31="yes"),"Taking Away",IF(AND(H31="yes",I31="no"),"Above and Beyond","")))))</f>
        <v/>
      </c>
      <c r="K31" s="138" t="str">
        <f>IF(OR(H31="not sure",H31="not relevant"),0,IF(AND(C31="Percent Total Workers",H31="yes"),$D$56,IF(AND(C31="Percent Total Facilities",H31="yes"),$D$55,IF(AND(C31="Percent Total Workers",H31="no"),0,IF(AND(C31="Percent Total Facilities",H31="no"),0,IF(AND(C31="Percent Total Workers",H31="not relevant"),0,IF(AND(C31="Percent Total Facilities",H31="not relevant"),0,"")))))))</f>
        <v/>
      </c>
      <c r="L31" s="125"/>
      <c r="M31" s="139"/>
      <c r="N31" s="177" t="s">
        <v>322</v>
      </c>
      <c r="O31" s="279"/>
      <c r="P31" s="364"/>
      <c r="Q31" s="364"/>
      <c r="R31" s="364"/>
      <c r="S31" s="178" t="str">
        <f>IF(ISBLANK(R31),"",IF(R31="no",0,IF(AND(R31&lt;&gt;"no",R31&lt;&gt;"not sure",R31&lt;&gt;"not relevant"),$E$55)))</f>
        <v/>
      </c>
      <c r="T31" s="141"/>
      <c r="U31" s="72"/>
    </row>
    <row r="32" spans="1:21" ht="46.5">
      <c r="A32" s="366">
        <v>130.19999999999999</v>
      </c>
      <c r="B32" s="116" t="s">
        <v>53</v>
      </c>
      <c r="C32" s="117" t="s">
        <v>232</v>
      </c>
      <c r="D32" s="132" t="s">
        <v>318</v>
      </c>
      <c r="E32" s="133" t="s">
        <v>323</v>
      </c>
      <c r="F32" s="367" t="s">
        <v>324</v>
      </c>
      <c r="G32" s="330" t="s">
        <v>325</v>
      </c>
      <c r="H32" s="331"/>
      <c r="I32" s="332"/>
      <c r="J32" s="137" t="str">
        <f>IF(I32="Not BIA Question","Not BIA Question",IF(AND(H32="yes",I32="yes"),"Maintaining",IF(AND(H32="no",I32="no"),"Maintaining",IF(AND(H32="no",I32="yes"),"Taking Away",IF(AND(H32="yes",I32="no"),"Above and Beyond","")))))</f>
        <v/>
      </c>
      <c r="K32" s="138" t="str">
        <f>IF(OR(H32="not sure",H32="not relevant"),0,IF(AND(C32="Percent Total Workers",H32="yes"),$D$56,IF(AND(C32="Percent Total Facilities",H32="yes"),$D$55,IF(AND(C32="Percent Total Workers",H32="no"),0,IF(AND(C32="Percent Total Facilities",H32="no"),0,IF(AND(C32="Percent Total Workers",H32="not relevant"),0,IF(AND(C32="Percent Total Facilities",H32="not relevant"),0,"")))))))</f>
        <v/>
      </c>
      <c r="L32" s="125"/>
      <c r="M32" s="333"/>
      <c r="N32" s="392" t="s">
        <v>326</v>
      </c>
      <c r="O32" s="279"/>
      <c r="P32" s="364"/>
      <c r="Q32" s="364"/>
      <c r="R32" s="364"/>
      <c r="S32" s="178" t="str">
        <f>IF(ISBLANK(R32),"",IF(R32="no",0,IF(AND(R32&lt;&gt;"no",R32&lt;&gt;"not sure",R32&lt;&gt;"not relevant"),$E$55)))</f>
        <v/>
      </c>
      <c r="T32" s="393"/>
      <c r="U32" s="72"/>
    </row>
    <row r="33" spans="1:21" ht="31.5" thickBot="1">
      <c r="A33" s="218">
        <v>130.30000000000001</v>
      </c>
      <c r="B33" s="280" t="s">
        <v>53</v>
      </c>
      <c r="C33" s="350" t="s">
        <v>232</v>
      </c>
      <c r="D33" s="146" t="s">
        <v>318</v>
      </c>
      <c r="E33" s="147" t="s">
        <v>327</v>
      </c>
      <c r="F33" s="148" t="s">
        <v>328</v>
      </c>
      <c r="G33" s="219" t="s">
        <v>329</v>
      </c>
      <c r="H33" s="150"/>
      <c r="I33" s="151"/>
      <c r="J33" s="152" t="str">
        <f>IF(I33="Not BIA Question","Not BIA Question",IF(AND(H33="yes",I33="yes"),"Maintaining",IF(AND(H33="no",I33="no"),"Maintaining",IF(AND(H33="no",I33="yes"),"Taking Away",IF(AND(H33="yes",I33="no"),"Above and Beyond","")))))</f>
        <v/>
      </c>
      <c r="K33" s="153" t="str">
        <f>IF(OR(H33="not sure",H33="not relevant"),0,IF(AND(C33="Percent Total Workers",H33="yes"),$D$56,IF(AND(C33="Percent Total Facilities",H33="yes"),$D$55,IF(AND(C33="Percent Total Workers",H33="no"),0,IF(AND(C33="Percent Total Facilities",H33="no"),0,IF(AND(C33="Percent Total Workers",H33="not relevant"),0,IF(AND(C33="Percent Total Facilities",H33="not relevant"),0,"")))))))</f>
        <v/>
      </c>
      <c r="L33" s="180"/>
      <c r="M33" s="155"/>
      <c r="N33" s="181" t="s">
        <v>330</v>
      </c>
      <c r="O33" s="157"/>
      <c r="P33" s="672"/>
      <c r="Q33" s="672"/>
      <c r="R33" s="672"/>
      <c r="S33" s="223" t="str">
        <f>IF(ISBLANK(R33),"",IF(R33="no",0,IF(AND(R33&lt;&gt;"no",R33&lt;&gt;"not sure",R33&lt;&gt;"not relevant"),$E$55)))</f>
        <v/>
      </c>
      <c r="T33" s="394"/>
      <c r="U33" s="72"/>
    </row>
    <row r="34" spans="1:21" ht="15.95" thickBot="1">
      <c r="A34" s="72"/>
      <c r="B34" s="72"/>
      <c r="C34" s="72"/>
      <c r="D34" s="72"/>
      <c r="E34" s="72"/>
      <c r="F34" s="72"/>
      <c r="G34" s="72"/>
      <c r="H34" s="160"/>
      <c r="I34" s="160"/>
      <c r="J34" s="160"/>
      <c r="K34" s="160"/>
      <c r="L34" s="160"/>
      <c r="M34" s="160"/>
      <c r="N34" s="160"/>
      <c r="O34" s="160"/>
      <c r="P34" s="160"/>
      <c r="Q34" s="160"/>
      <c r="R34" s="160"/>
      <c r="S34" s="160"/>
      <c r="T34" s="160"/>
      <c r="U34" s="72"/>
    </row>
    <row r="35" spans="1:21" ht="25.5" hidden="1" thickBot="1">
      <c r="A35" s="72"/>
      <c r="B35" s="72"/>
      <c r="C35" s="710" t="s">
        <v>81</v>
      </c>
      <c r="D35" s="711"/>
      <c r="E35" s="711"/>
      <c r="F35" s="712"/>
      <c r="G35" s="72"/>
      <c r="H35" s="72"/>
      <c r="I35" s="72"/>
      <c r="J35" s="72"/>
      <c r="K35" s="72"/>
      <c r="L35" s="72"/>
      <c r="M35" s="72"/>
      <c r="N35" s="72"/>
      <c r="O35" s="72"/>
      <c r="P35" s="72"/>
      <c r="Q35" s="72"/>
      <c r="R35" s="72"/>
      <c r="S35" s="72"/>
      <c r="T35" s="72"/>
      <c r="U35" s="72"/>
    </row>
    <row r="36" spans="1:21" hidden="1">
      <c r="A36" s="72"/>
      <c r="B36" s="72"/>
      <c r="C36" s="72"/>
      <c r="D36" s="72"/>
      <c r="E36" s="72"/>
      <c r="F36" s="72"/>
      <c r="G36" s="72"/>
      <c r="H36" s="72"/>
      <c r="I36" s="72"/>
      <c r="J36" s="72"/>
      <c r="K36" s="72"/>
      <c r="L36" s="72"/>
      <c r="M36" s="72"/>
      <c r="N36" s="72"/>
      <c r="O36" s="72"/>
      <c r="P36" s="72"/>
      <c r="Q36" s="72"/>
      <c r="R36" s="72"/>
      <c r="S36" s="72"/>
      <c r="T36" s="72"/>
      <c r="U36" s="72"/>
    </row>
    <row r="37" spans="1:21" hidden="1">
      <c r="A37" s="72"/>
      <c r="B37" s="72"/>
      <c r="C37" s="184" t="s">
        <v>82</v>
      </c>
      <c r="D37" s="72"/>
      <c r="E37" s="72"/>
      <c r="F37" s="72"/>
      <c r="G37" s="72"/>
      <c r="H37" s="72"/>
      <c r="I37" s="72"/>
      <c r="J37" s="72"/>
      <c r="K37" s="72"/>
      <c r="L37" s="72"/>
      <c r="M37" s="72"/>
      <c r="N37" s="72"/>
      <c r="O37" s="72"/>
      <c r="P37" s="72"/>
      <c r="Q37" s="72"/>
      <c r="R37" s="72"/>
      <c r="S37" s="72"/>
      <c r="T37" s="72"/>
      <c r="U37" s="72"/>
    </row>
    <row r="38" spans="1:21" hidden="1">
      <c r="A38" s="72"/>
      <c r="B38" s="72"/>
      <c r="C38" s="72"/>
      <c r="D38" s="72"/>
      <c r="E38" s="72"/>
      <c r="F38" s="72"/>
      <c r="G38" s="72"/>
      <c r="H38" s="72"/>
      <c r="I38" s="72"/>
      <c r="J38" s="72"/>
      <c r="K38" s="72"/>
      <c r="L38" s="72"/>
      <c r="M38" s="72"/>
      <c r="N38" s="72"/>
      <c r="O38" s="72"/>
      <c r="P38" s="72"/>
      <c r="Q38" s="72"/>
      <c r="R38" s="72"/>
      <c r="S38" s="72"/>
      <c r="T38" s="72"/>
      <c r="U38" s="72"/>
    </row>
    <row r="39" spans="1:21" hidden="1">
      <c r="A39" s="72"/>
      <c r="B39" s="72"/>
      <c r="C39" s="184" t="s">
        <v>83</v>
      </c>
      <c r="D39" s="72"/>
      <c r="E39" s="72"/>
      <c r="F39" s="184" t="s">
        <v>312</v>
      </c>
      <c r="G39" s="184"/>
      <c r="H39" s="184" t="s">
        <v>315</v>
      </c>
      <c r="I39" s="72"/>
      <c r="J39" s="72"/>
      <c r="K39" s="72"/>
      <c r="L39" s="72"/>
      <c r="M39" s="72"/>
      <c r="N39" s="72"/>
      <c r="O39" s="72"/>
      <c r="P39" s="72"/>
      <c r="Q39" s="72"/>
      <c r="R39" s="72"/>
      <c r="S39" s="72"/>
      <c r="T39" s="72"/>
      <c r="U39" s="72"/>
    </row>
    <row r="40" spans="1:21" ht="30.95" hidden="1">
      <c r="A40" s="72"/>
      <c r="B40" s="72"/>
      <c r="C40" s="72" t="s">
        <v>72</v>
      </c>
      <c r="D40" s="72"/>
      <c r="E40" s="72"/>
      <c r="F40" s="395" t="s">
        <v>331</v>
      </c>
      <c r="G40" s="395" t="s">
        <v>331</v>
      </c>
      <c r="H40" s="337" t="s">
        <v>332</v>
      </c>
      <c r="I40" s="72"/>
      <c r="J40" s="72"/>
      <c r="K40" s="72"/>
      <c r="L40" s="72"/>
      <c r="M40" s="72"/>
      <c r="N40" s="72"/>
      <c r="O40" s="72"/>
      <c r="P40" s="72"/>
      <c r="Q40" s="72"/>
      <c r="R40" s="72"/>
      <c r="S40" s="72"/>
      <c r="T40" s="72"/>
      <c r="U40" s="72"/>
    </row>
    <row r="41" spans="1:21" ht="46.5" hidden="1">
      <c r="A41" s="72"/>
      <c r="B41" s="72"/>
      <c r="C41" s="72" t="s">
        <v>84</v>
      </c>
      <c r="D41" s="72"/>
      <c r="E41" s="72"/>
      <c r="F41" s="337" t="s">
        <v>333</v>
      </c>
      <c r="G41" s="72" t="s">
        <v>85</v>
      </c>
      <c r="H41" s="72" t="s">
        <v>85</v>
      </c>
      <c r="I41" s="72"/>
      <c r="J41" s="72"/>
      <c r="K41" s="72"/>
      <c r="L41" s="72"/>
      <c r="M41" s="72"/>
      <c r="N41" s="72"/>
      <c r="O41" s="72"/>
      <c r="P41" s="72"/>
      <c r="Q41" s="72"/>
      <c r="R41" s="72"/>
      <c r="S41" s="72"/>
      <c r="T41" s="72"/>
      <c r="U41" s="72"/>
    </row>
    <row r="42" spans="1:21" ht="30.95" hidden="1">
      <c r="A42" s="72"/>
      <c r="B42" s="72"/>
      <c r="C42" s="72" t="s">
        <v>85</v>
      </c>
      <c r="D42" s="72"/>
      <c r="E42" s="72"/>
      <c r="F42" s="337" t="s">
        <v>334</v>
      </c>
      <c r="G42" s="72"/>
      <c r="H42" s="72" t="s">
        <v>86</v>
      </c>
      <c r="I42" s="72"/>
      <c r="J42" s="72"/>
      <c r="K42" s="72"/>
      <c r="L42" s="72"/>
      <c r="M42" s="72"/>
      <c r="N42" s="72"/>
      <c r="O42" s="72"/>
      <c r="P42" s="72"/>
      <c r="Q42" s="72"/>
      <c r="R42" s="72"/>
      <c r="S42" s="72"/>
      <c r="T42" s="72"/>
      <c r="U42" s="72"/>
    </row>
    <row r="43" spans="1:21" hidden="1">
      <c r="A43" s="72"/>
      <c r="B43" s="72"/>
      <c r="C43" s="72" t="s">
        <v>86</v>
      </c>
      <c r="D43" s="72"/>
      <c r="E43" s="72"/>
      <c r="F43" s="72" t="s">
        <v>85</v>
      </c>
      <c r="G43" s="290"/>
      <c r="H43" s="72" t="s">
        <v>87</v>
      </c>
      <c r="I43" s="72"/>
      <c r="J43" s="72"/>
      <c r="K43" s="72"/>
      <c r="L43" s="72"/>
      <c r="M43" s="72"/>
      <c r="N43" s="72"/>
      <c r="O43" s="72"/>
      <c r="P43" s="72"/>
      <c r="Q43" s="72"/>
      <c r="R43" s="72"/>
      <c r="S43" s="72"/>
      <c r="T43" s="72"/>
      <c r="U43" s="72"/>
    </row>
    <row r="44" spans="1:21" hidden="1">
      <c r="A44" s="72"/>
      <c r="B44" s="72"/>
      <c r="C44" s="72" t="s">
        <v>87</v>
      </c>
      <c r="D44" s="72"/>
      <c r="E44" s="72"/>
      <c r="F44" s="72" t="s">
        <v>86</v>
      </c>
      <c r="G44" s="72"/>
      <c r="H44" s="72"/>
      <c r="I44" s="72"/>
      <c r="J44" s="72"/>
      <c r="K44" s="72"/>
      <c r="L44" s="72"/>
      <c r="M44" s="72"/>
      <c r="N44" s="72"/>
      <c r="O44" s="72"/>
      <c r="P44" s="72"/>
      <c r="Q44" s="72"/>
      <c r="R44" s="72"/>
      <c r="S44" s="72"/>
      <c r="T44" s="72"/>
      <c r="U44" s="72"/>
    </row>
    <row r="45" spans="1:21" hidden="1">
      <c r="A45" s="72"/>
      <c r="B45" s="72"/>
      <c r="C45" s="72" t="s">
        <v>88</v>
      </c>
      <c r="D45" s="72"/>
      <c r="E45" s="72"/>
      <c r="F45" s="72" t="s">
        <v>87</v>
      </c>
      <c r="G45" s="72"/>
      <c r="H45" s="72"/>
      <c r="I45" s="72"/>
      <c r="J45" s="72"/>
      <c r="K45" s="72"/>
      <c r="L45" s="72"/>
      <c r="M45" s="72"/>
      <c r="N45" s="72"/>
      <c r="O45" s="72"/>
      <c r="P45" s="72"/>
      <c r="Q45" s="72"/>
      <c r="R45" s="72"/>
      <c r="S45" s="72"/>
      <c r="T45" s="72"/>
      <c r="U45" s="72"/>
    </row>
    <row r="46" spans="1:21" hidden="1">
      <c r="A46" s="72"/>
      <c r="B46" s="72"/>
      <c r="C46" s="72"/>
      <c r="D46" s="72"/>
      <c r="E46" s="72"/>
      <c r="F46" s="72"/>
      <c r="G46" s="72"/>
      <c r="H46" s="72"/>
      <c r="I46" s="72"/>
      <c r="J46" s="72"/>
      <c r="K46" s="72"/>
      <c r="L46" s="72"/>
      <c r="M46" s="72"/>
      <c r="N46" s="72"/>
      <c r="O46" s="72"/>
      <c r="P46" s="72"/>
      <c r="Q46" s="72"/>
      <c r="R46" s="72"/>
      <c r="S46" s="72"/>
      <c r="T46" s="72"/>
      <c r="U46" s="72"/>
    </row>
    <row r="47" spans="1:21" hidden="1">
      <c r="A47" s="72"/>
      <c r="B47" s="72"/>
      <c r="C47" s="72"/>
      <c r="D47" s="72"/>
      <c r="E47" s="72"/>
      <c r="F47" s="72"/>
      <c r="G47" s="72"/>
      <c r="H47" s="72"/>
      <c r="I47" s="72"/>
      <c r="J47" s="72"/>
      <c r="K47" s="72"/>
      <c r="L47" s="72"/>
      <c r="M47" s="72"/>
      <c r="N47" s="72"/>
      <c r="O47" s="72"/>
      <c r="P47" s="72"/>
      <c r="Q47" s="72"/>
      <c r="R47" s="72"/>
      <c r="S47" s="72"/>
      <c r="T47" s="72"/>
      <c r="U47" s="72"/>
    </row>
    <row r="48" spans="1:21" hidden="1">
      <c r="A48" s="72"/>
      <c r="B48" s="72"/>
      <c r="C48" s="72"/>
      <c r="D48" s="72"/>
      <c r="E48" s="72"/>
      <c r="F48" s="72"/>
      <c r="G48" s="72"/>
      <c r="H48" s="72"/>
      <c r="I48" s="72"/>
      <c r="J48" s="72"/>
      <c r="K48" s="72"/>
      <c r="L48" s="72"/>
      <c r="M48" s="72"/>
      <c r="N48" s="72"/>
      <c r="O48" s="72"/>
      <c r="P48" s="72"/>
      <c r="Q48" s="72"/>
      <c r="R48" s="72"/>
      <c r="S48" s="72"/>
      <c r="T48" s="72"/>
      <c r="U48" s="72"/>
    </row>
    <row r="49" spans="1:21" hidden="1">
      <c r="A49" s="72"/>
      <c r="B49" s="72"/>
      <c r="C49" s="72"/>
      <c r="D49" s="72"/>
      <c r="E49" s="72"/>
      <c r="F49" s="72"/>
      <c r="G49" s="72"/>
      <c r="H49" s="72"/>
      <c r="I49" s="72"/>
      <c r="J49" s="72"/>
      <c r="K49" s="72"/>
      <c r="L49" s="72"/>
      <c r="M49" s="72"/>
      <c r="N49" s="72"/>
      <c r="O49" s="72"/>
      <c r="P49" s="72"/>
      <c r="Q49" s="72"/>
      <c r="R49" s="72"/>
      <c r="S49" s="72"/>
      <c r="T49" s="72"/>
      <c r="U49" s="72"/>
    </row>
    <row r="50" spans="1:21" hidden="1">
      <c r="A50" s="72"/>
      <c r="B50" s="72"/>
      <c r="C50" s="72"/>
      <c r="D50" s="72"/>
      <c r="E50" s="72"/>
      <c r="F50" s="72"/>
      <c r="G50" s="72"/>
      <c r="H50" s="72"/>
      <c r="I50" s="72"/>
      <c r="J50" s="72"/>
      <c r="K50" s="72"/>
      <c r="L50" s="72"/>
      <c r="M50" s="72"/>
      <c r="N50" s="72"/>
      <c r="O50" s="72"/>
      <c r="P50" s="72"/>
      <c r="Q50" s="72"/>
      <c r="R50" s="72"/>
      <c r="S50" s="72"/>
      <c r="T50" s="72"/>
      <c r="U50" s="72"/>
    </row>
    <row r="51" spans="1:21" hidden="1">
      <c r="A51" s="72"/>
      <c r="B51" s="72"/>
      <c r="C51" s="72"/>
      <c r="D51" s="72"/>
      <c r="E51" s="72"/>
      <c r="F51" s="72"/>
      <c r="G51" s="72"/>
      <c r="H51" s="72"/>
      <c r="I51" s="72"/>
      <c r="J51" s="72"/>
      <c r="K51" s="72"/>
      <c r="L51" s="72"/>
      <c r="M51" s="72"/>
      <c r="N51" s="72"/>
      <c r="O51" s="72"/>
      <c r="P51" s="72"/>
      <c r="Q51" s="72"/>
      <c r="R51" s="72"/>
      <c r="S51" s="72"/>
      <c r="T51" s="72"/>
      <c r="U51" s="72"/>
    </row>
    <row r="52" spans="1:21" hidden="1">
      <c r="A52" s="72"/>
      <c r="B52" s="72"/>
      <c r="C52" s="72"/>
      <c r="D52" s="72"/>
      <c r="E52" s="72"/>
      <c r="F52" s="72"/>
      <c r="G52" s="72"/>
      <c r="H52" s="72"/>
      <c r="I52" s="72"/>
      <c r="J52" s="72"/>
      <c r="K52" s="72"/>
      <c r="L52" s="72"/>
      <c r="M52" s="72"/>
      <c r="N52" s="72"/>
      <c r="O52" s="72"/>
      <c r="P52" s="72"/>
      <c r="Q52" s="72"/>
      <c r="R52" s="72"/>
      <c r="S52" s="72"/>
      <c r="T52" s="72"/>
      <c r="U52" s="72"/>
    </row>
    <row r="53" spans="1:21" hidden="1">
      <c r="A53" s="72"/>
      <c r="B53" s="72"/>
      <c r="C53" s="72"/>
      <c r="D53" s="72"/>
      <c r="E53" s="72"/>
      <c r="F53" s="72"/>
      <c r="G53" s="72"/>
      <c r="H53" s="72"/>
      <c r="I53" s="72"/>
      <c r="J53" s="72"/>
      <c r="K53" s="72"/>
      <c r="L53" s="72"/>
      <c r="M53" s="72"/>
      <c r="N53" s="72"/>
      <c r="O53" s="72"/>
      <c r="P53" s="72"/>
      <c r="Q53" s="72"/>
      <c r="R53" s="72"/>
      <c r="S53" s="72"/>
      <c r="T53" s="72"/>
      <c r="U53" s="72"/>
    </row>
    <row r="54" spans="1:21" ht="46.5" hidden="1">
      <c r="A54" s="72"/>
      <c r="B54" s="72"/>
      <c r="C54" s="185" t="s">
        <v>154</v>
      </c>
      <c r="D54" s="186" t="s">
        <v>90</v>
      </c>
      <c r="E54" s="186" t="s">
        <v>91</v>
      </c>
      <c r="F54" s="72"/>
      <c r="G54" s="72"/>
      <c r="H54" s="72"/>
      <c r="I54" s="72"/>
      <c r="J54" s="72"/>
      <c r="K54" s="72"/>
      <c r="L54" s="72"/>
      <c r="M54" s="72"/>
      <c r="N54" s="72"/>
      <c r="O54" s="72"/>
      <c r="P54" s="72"/>
      <c r="Q54" s="72"/>
      <c r="R54" s="72"/>
      <c r="S54" s="72"/>
      <c r="T54" s="72"/>
      <c r="U54" s="72"/>
    </row>
    <row r="55" spans="1:21" hidden="1">
      <c r="A55" s="72"/>
      <c r="B55" s="72"/>
      <c r="C55" s="187" t="s">
        <v>232</v>
      </c>
      <c r="D55" s="692">
        <f>(Introduction!C31)</f>
        <v>0</v>
      </c>
      <c r="E55" s="692">
        <f>Introduction!C32</f>
        <v>0</v>
      </c>
      <c r="F55" s="72"/>
      <c r="G55" s="72"/>
      <c r="H55" s="72"/>
      <c r="I55" s="72"/>
      <c r="J55" s="72"/>
      <c r="K55" s="72"/>
      <c r="L55" s="72"/>
      <c r="M55" s="72"/>
      <c r="N55" s="72"/>
      <c r="O55" s="72"/>
      <c r="P55" s="72"/>
      <c r="Q55" s="72"/>
      <c r="R55" s="72"/>
      <c r="S55" s="72"/>
      <c r="T55" s="72"/>
      <c r="U55" s="72"/>
    </row>
    <row r="56" spans="1:21" hidden="1">
      <c r="A56" s="72"/>
      <c r="B56" s="72"/>
      <c r="C56" s="187" t="s">
        <v>205</v>
      </c>
      <c r="D56" s="693">
        <f>Introduction!C29</f>
        <v>0</v>
      </c>
      <c r="E56" s="693">
        <f>Introduction!C30</f>
        <v>0</v>
      </c>
      <c r="F56" s="72"/>
      <c r="G56" s="72"/>
      <c r="H56" s="72"/>
      <c r="I56" s="72"/>
      <c r="J56" s="72"/>
      <c r="K56" s="72"/>
      <c r="L56" s="72"/>
      <c r="M56" s="72"/>
      <c r="N56" s="72"/>
      <c r="O56" s="72"/>
      <c r="P56" s="72"/>
      <c r="Q56" s="72"/>
      <c r="R56" s="72"/>
      <c r="S56" s="72"/>
      <c r="T56" s="72"/>
      <c r="U56" s="72"/>
    </row>
    <row r="57" spans="1:21" hidden="1">
      <c r="A57" s="72"/>
      <c r="B57" s="72"/>
      <c r="C57" s="72" t="s">
        <v>53</v>
      </c>
      <c r="D57" s="72"/>
      <c r="E57" s="72"/>
      <c r="F57" s="72"/>
      <c r="G57" s="72"/>
      <c r="H57" s="72"/>
      <c r="I57" s="72"/>
      <c r="J57" s="72"/>
      <c r="K57" s="72"/>
      <c r="L57" s="72"/>
      <c r="M57" s="72"/>
      <c r="N57" s="72"/>
      <c r="O57" s="72"/>
      <c r="P57" s="72"/>
      <c r="Q57" s="72"/>
      <c r="R57" s="72"/>
      <c r="S57" s="72"/>
      <c r="T57" s="72"/>
      <c r="U57" s="72"/>
    </row>
    <row r="58" spans="1:21" hidden="1">
      <c r="A58" s="72"/>
      <c r="B58" s="72"/>
      <c r="C58" s="72"/>
      <c r="D58" s="72"/>
      <c r="E58" s="72"/>
      <c r="F58" s="72"/>
      <c r="G58" s="72"/>
      <c r="H58" s="72"/>
      <c r="I58" s="72"/>
      <c r="J58" s="72"/>
      <c r="K58" s="72"/>
      <c r="L58" s="72"/>
      <c r="M58" s="72"/>
      <c r="N58" s="72"/>
      <c r="O58" s="72"/>
      <c r="P58" s="72"/>
      <c r="Q58" s="72"/>
      <c r="R58" s="72"/>
      <c r="S58" s="72"/>
      <c r="T58" s="72"/>
      <c r="U58" s="72"/>
    </row>
    <row r="59" spans="1:21" hidden="1"/>
    <row r="60" spans="1:21" hidden="1">
      <c r="D60" s="23" t="s">
        <v>93</v>
      </c>
    </row>
    <row r="61" spans="1:21" hidden="1"/>
    <row r="62" spans="1:21" hidden="1"/>
    <row r="63" spans="1:21" hidden="1"/>
    <row r="64" spans="1:21" hidden="1"/>
    <row r="65" hidden="1"/>
  </sheetData>
  <mergeCells count="4">
    <mergeCell ref="A1:D1"/>
    <mergeCell ref="F3:J3"/>
    <mergeCell ref="A3:D3"/>
    <mergeCell ref="C35:F35"/>
  </mergeCells>
  <phoneticPr fontId="13" type="noConversion"/>
  <conditionalFormatting sqref="J30:J33">
    <cfRule type="containsText" dxfId="402" priority="407" operator="containsText" text="Maintaining">
      <formula>NOT(ISERROR(SEARCH("Maintaining",J30)))</formula>
    </cfRule>
    <cfRule type="containsText" dxfId="401" priority="408" operator="containsText" text="Above and Beyond">
      <formula>NOT(ISERROR(SEARCH("Above and Beyond",J30)))</formula>
    </cfRule>
    <cfRule type="containsText" dxfId="400" priority="409" operator="containsText" text="Taking Away">
      <formula>NOT(ISERROR(SEARCH("Taking Away",J30)))</formula>
    </cfRule>
  </conditionalFormatting>
  <conditionalFormatting sqref="H29:H33">
    <cfRule type="containsBlanks" dxfId="399" priority="406" stopIfTrue="1">
      <formula>LEN(TRIM(H29))=0</formula>
    </cfRule>
  </conditionalFormatting>
  <conditionalFormatting sqref="J30:J33">
    <cfRule type="containsBlanks" dxfId="398" priority="405">
      <formula>LEN(TRIM(J30))=0</formula>
    </cfRule>
  </conditionalFormatting>
  <conditionalFormatting sqref="H29:H33">
    <cfRule type="notContainsBlanks" dxfId="397" priority="401">
      <formula>LEN(TRIM(H29))&gt;0</formula>
    </cfRule>
  </conditionalFormatting>
  <conditionalFormatting sqref="J29:J30">
    <cfRule type="containsText" dxfId="396" priority="396" operator="containsText" text="Maintaining">
      <formula>NOT(ISERROR(SEARCH("Maintaining",J29)))</formula>
    </cfRule>
    <cfRule type="containsText" dxfId="395" priority="397" operator="containsText" text="Above and Beyond">
      <formula>NOT(ISERROR(SEARCH("Above and Beyond",J29)))</formula>
    </cfRule>
    <cfRule type="containsText" dxfId="394" priority="398" operator="containsText" text="Taking Away">
      <formula>NOT(ISERROR(SEARCH("Taking Away",J29)))</formula>
    </cfRule>
  </conditionalFormatting>
  <conditionalFormatting sqref="J29:J30">
    <cfRule type="containsBlanks" dxfId="393" priority="395">
      <formula>LEN(TRIM(J29))=0</formula>
    </cfRule>
  </conditionalFormatting>
  <conditionalFormatting sqref="J29:J33">
    <cfRule type="containsText" dxfId="392" priority="394" operator="containsText" text="not BIA question">
      <formula>NOT(ISERROR(SEARCH("not BIA question",J29)))</formula>
    </cfRule>
  </conditionalFormatting>
  <conditionalFormatting sqref="M31:M33">
    <cfRule type="notContainsBlanks" dxfId="391" priority="391">
      <formula>LEN(TRIM(M31))&gt;0</formula>
    </cfRule>
    <cfRule type="expression" dxfId="390" priority="392">
      <formula>$H31&lt;&gt;"yes"</formula>
    </cfRule>
    <cfRule type="expression" dxfId="389" priority="393">
      <formula>$H31="yes"</formula>
    </cfRule>
  </conditionalFormatting>
  <conditionalFormatting sqref="H19:H20">
    <cfRule type="notContainsBlanks" dxfId="388" priority="366">
      <formula>LEN(TRIM(H19))&gt;0</formula>
    </cfRule>
    <cfRule type="containsBlanks" dxfId="387" priority="367">
      <formula>LEN(TRIM(H19))=0</formula>
    </cfRule>
  </conditionalFormatting>
  <conditionalFormatting sqref="J19:J21">
    <cfRule type="expression" dxfId="386" priority="352">
      <formula>AND(H19&lt;&gt;"",J19&lt;&gt;"")</formula>
    </cfRule>
    <cfRule type="expression" dxfId="385" priority="353">
      <formula>$H19&lt;&gt;""</formula>
    </cfRule>
  </conditionalFormatting>
  <conditionalFormatting sqref="L29:L33 L19:L21">
    <cfRule type="expression" dxfId="384" priority="350">
      <formula>AND($H19&lt;&gt;"",$L19&lt;&gt;"")</formula>
    </cfRule>
    <cfRule type="expression" dxfId="383" priority="351">
      <formula>$H19&lt;&gt;""</formula>
    </cfRule>
  </conditionalFormatting>
  <conditionalFormatting sqref="M29:M30">
    <cfRule type="expression" dxfId="382" priority="345">
      <formula>$H29=""</formula>
    </cfRule>
    <cfRule type="expression" dxfId="381" priority="346">
      <formula>AND($K29&gt;0,$M29&lt;&gt;"")</formula>
    </cfRule>
    <cfRule type="expression" dxfId="380" priority="347">
      <formula>$K29&gt;0</formula>
    </cfRule>
  </conditionalFormatting>
  <conditionalFormatting sqref="O30">
    <cfRule type="expression" dxfId="379" priority="343">
      <formula>$O30&lt;&gt;""</formula>
    </cfRule>
    <cfRule type="expression" dxfId="378" priority="344">
      <formula>$K30=0</formula>
    </cfRule>
  </conditionalFormatting>
  <conditionalFormatting sqref="O29">
    <cfRule type="expression" dxfId="377" priority="341">
      <formula>AND($H29&lt;&gt;"",$O29&lt;&gt;"")</formula>
    </cfRule>
    <cfRule type="expression" dxfId="376" priority="342">
      <formula>AND($H29&lt;&gt;"We monitor usage and have set absolute reduction targets regardless of company growth",$H29&lt;&gt;"")</formula>
    </cfRule>
  </conditionalFormatting>
  <conditionalFormatting sqref="O31:O33">
    <cfRule type="expression" dxfId="375" priority="339">
      <formula>AND($H31&lt;&gt;"",$O31&lt;&gt;"")</formula>
    </cfRule>
    <cfRule type="expression" dxfId="374" priority="340">
      <formula>AND($H31&lt;&gt;"yes",$H31&lt;&gt;"")</formula>
    </cfRule>
  </conditionalFormatting>
  <conditionalFormatting sqref="H15">
    <cfRule type="notContainsBlanks" dxfId="373" priority="337">
      <formula>LEN(TRIM(H15))&gt;0</formula>
    </cfRule>
    <cfRule type="containsBlanks" dxfId="372" priority="338">
      <formula>LEN(TRIM(H15))=0</formula>
    </cfRule>
  </conditionalFormatting>
  <conditionalFormatting sqref="J15">
    <cfRule type="expression" dxfId="371" priority="335">
      <formula>AND(H15&lt;&gt;"",J15&lt;&gt;"")</formula>
    </cfRule>
    <cfRule type="expression" dxfId="370" priority="336">
      <formula>$H15&lt;&gt;""</formula>
    </cfRule>
  </conditionalFormatting>
  <conditionalFormatting sqref="L15">
    <cfRule type="expression" dxfId="369" priority="333">
      <formula>AND($H15&lt;&gt;"",$L15&lt;&gt;"")</formula>
    </cfRule>
    <cfRule type="expression" dxfId="368" priority="334">
      <formula>$H15&lt;&gt;""</formula>
    </cfRule>
  </conditionalFormatting>
  <conditionalFormatting sqref="H13:H14">
    <cfRule type="notContainsBlanks" dxfId="367" priority="331">
      <formula>LEN(TRIM(H13))&gt;0</formula>
    </cfRule>
    <cfRule type="containsBlanks" dxfId="366" priority="332">
      <formula>LEN(TRIM(H13))=0</formula>
    </cfRule>
  </conditionalFormatting>
  <conditionalFormatting sqref="J13:J14">
    <cfRule type="expression" dxfId="365" priority="329">
      <formula>AND(H13&lt;&gt;"",J13&lt;&gt;"")</formula>
    </cfRule>
    <cfRule type="expression" dxfId="364" priority="330">
      <formula>$H13&lt;&gt;""</formula>
    </cfRule>
  </conditionalFormatting>
  <conditionalFormatting sqref="L13:L14">
    <cfRule type="expression" dxfId="363" priority="327">
      <formula>AND($H13&lt;&gt;"",$L13&lt;&gt;"")</formula>
    </cfRule>
    <cfRule type="expression" dxfId="362" priority="328">
      <formula>$H13&lt;&gt;""</formula>
    </cfRule>
  </conditionalFormatting>
  <conditionalFormatting sqref="H12">
    <cfRule type="notContainsBlanks" dxfId="361" priority="325">
      <formula>LEN(TRIM(H12))&gt;0</formula>
    </cfRule>
    <cfRule type="containsBlanks" dxfId="360" priority="326">
      <formula>LEN(TRIM(H12))=0</formula>
    </cfRule>
  </conditionalFormatting>
  <conditionalFormatting sqref="J12">
    <cfRule type="expression" dxfId="359" priority="323">
      <formula>AND(H12&lt;&gt;"",J12&lt;&gt;"")</formula>
    </cfRule>
    <cfRule type="expression" dxfId="358" priority="324">
      <formula>$H12&lt;&gt;""</formula>
    </cfRule>
  </conditionalFormatting>
  <conditionalFormatting sqref="L12">
    <cfRule type="expression" dxfId="357" priority="321">
      <formula>AND($H12&lt;&gt;"",$L12&lt;&gt;"")</formula>
    </cfRule>
    <cfRule type="expression" dxfId="356" priority="322">
      <formula>$H12&lt;&gt;""</formula>
    </cfRule>
  </conditionalFormatting>
  <conditionalFormatting sqref="H21">
    <cfRule type="notContainsBlanks" dxfId="355" priority="319">
      <formula>LEN(TRIM(H21))&gt;0</formula>
    </cfRule>
    <cfRule type="containsBlanks" dxfId="354" priority="320">
      <formula>LEN(TRIM(H21))=0</formula>
    </cfRule>
  </conditionalFormatting>
  <conditionalFormatting sqref="N12">
    <cfRule type="expression" dxfId="353" priority="300">
      <formula>AND($H12&lt;&gt;"",$O12&lt;&gt;"")</formula>
    </cfRule>
    <cfRule type="expression" dxfId="352" priority="301">
      <formula>AND($H12&lt;&gt;"yes",$H12&lt;&gt;"")</formula>
    </cfRule>
  </conditionalFormatting>
  <conditionalFormatting sqref="N13:N15">
    <cfRule type="expression" dxfId="351" priority="298">
      <formula>AND($H13&lt;&gt;"",#REF!&lt;&gt;"")</formula>
    </cfRule>
    <cfRule type="expression" dxfId="350" priority="299">
      <formula>AND($H13&lt;&gt;"yes",$H13&lt;&gt;"")</formula>
    </cfRule>
  </conditionalFormatting>
  <conditionalFormatting sqref="H22">
    <cfRule type="notContainsBlanks" dxfId="349" priority="281">
      <formula>LEN(TRIM(H22))&gt;0</formula>
    </cfRule>
    <cfRule type="containsBlanks" dxfId="348" priority="282">
      <formula>LEN(TRIM(H22))=0</formula>
    </cfRule>
  </conditionalFormatting>
  <conditionalFormatting sqref="J22">
    <cfRule type="expression" dxfId="347" priority="279">
      <formula>AND(H22&lt;&gt;"",J22&lt;&gt;"")</formula>
    </cfRule>
    <cfRule type="expression" dxfId="346" priority="280">
      <formula>$H22&lt;&gt;""</formula>
    </cfRule>
  </conditionalFormatting>
  <conditionalFormatting sqref="L22">
    <cfRule type="expression" dxfId="345" priority="277">
      <formula>AND($H22&lt;&gt;"",$L22&lt;&gt;"")</formula>
    </cfRule>
    <cfRule type="expression" dxfId="344" priority="278">
      <formula>$H22&lt;&gt;""</formula>
    </cfRule>
  </conditionalFormatting>
  <conditionalFormatting sqref="H25">
    <cfRule type="notContainsBlanks" dxfId="343" priority="153">
      <formula>LEN(TRIM(H25))&gt;0</formula>
    </cfRule>
    <cfRule type="containsBlanks" dxfId="342" priority="154">
      <formula>LEN(TRIM(H25))=0</formula>
    </cfRule>
  </conditionalFormatting>
  <conditionalFormatting sqref="J25">
    <cfRule type="expression" dxfId="341" priority="151">
      <formula>AND(H25&lt;&gt;"",J25&lt;&gt;"")</formula>
    </cfRule>
    <cfRule type="expression" dxfId="340" priority="152">
      <formula>$H25&lt;&gt;""</formula>
    </cfRule>
  </conditionalFormatting>
  <conditionalFormatting sqref="L25">
    <cfRule type="expression" dxfId="339" priority="149">
      <formula>AND($H25&lt;&gt;"",$L25&lt;&gt;"")</formula>
    </cfRule>
    <cfRule type="expression" dxfId="338" priority="150">
      <formula>$H25&lt;&gt;""</formula>
    </cfRule>
  </conditionalFormatting>
  <conditionalFormatting sqref="H23">
    <cfRule type="notContainsBlanks" dxfId="337" priority="138">
      <formula>LEN(TRIM(H23))&gt;0</formula>
    </cfRule>
    <cfRule type="containsBlanks" dxfId="336" priority="139">
      <formula>LEN(TRIM(H23))=0</formula>
    </cfRule>
  </conditionalFormatting>
  <conditionalFormatting sqref="J23">
    <cfRule type="expression" dxfId="335" priority="136">
      <formula>AND(H23&lt;&gt;"",J23&lt;&gt;"")</formula>
    </cfRule>
    <cfRule type="expression" dxfId="334" priority="137">
      <formula>$H23&lt;&gt;""</formula>
    </cfRule>
  </conditionalFormatting>
  <conditionalFormatting sqref="L23">
    <cfRule type="expression" dxfId="333" priority="134">
      <formula>AND($H23&lt;&gt;"",$L23&lt;&gt;"")</formula>
    </cfRule>
    <cfRule type="expression" dxfId="332" priority="135">
      <formula>$H23&lt;&gt;""</formula>
    </cfRule>
  </conditionalFormatting>
  <conditionalFormatting sqref="O12:P15">
    <cfRule type="expression" dxfId="331" priority="74" stopIfTrue="1">
      <formula>$N12&lt;&gt;"yes"</formula>
    </cfRule>
  </conditionalFormatting>
  <conditionalFormatting sqref="P12:P15">
    <cfRule type="notContainsBlanks" dxfId="330" priority="75" stopIfTrue="1">
      <formula>LEN(TRIM(P12))&gt;0</formula>
    </cfRule>
  </conditionalFormatting>
  <conditionalFormatting sqref="O12:P15">
    <cfRule type="notContainsBlanks" dxfId="329" priority="76" stopIfTrue="1">
      <formula>LEN(TRIM(O12))&gt;0</formula>
    </cfRule>
    <cfRule type="expression" dxfId="328" priority="77">
      <formula>$N12="yes"</formula>
    </cfRule>
  </conditionalFormatting>
  <conditionalFormatting sqref="Q12:Q15">
    <cfRule type="expression" dxfId="327" priority="70" stopIfTrue="1">
      <formula>$N12&lt;&gt;"yes"</formula>
    </cfRule>
  </conditionalFormatting>
  <conditionalFormatting sqref="Q12:Q15">
    <cfRule type="notContainsBlanks" dxfId="326" priority="71" stopIfTrue="1">
      <formula>LEN(TRIM(Q12))&gt;0</formula>
    </cfRule>
  </conditionalFormatting>
  <conditionalFormatting sqref="Q12:Q15">
    <cfRule type="notContainsBlanks" dxfId="325" priority="72" stopIfTrue="1">
      <formula>LEN(TRIM(Q12))&gt;0</formula>
    </cfRule>
    <cfRule type="expression" dxfId="324" priority="73">
      <formula>$N12="yes"</formula>
    </cfRule>
  </conditionalFormatting>
  <conditionalFormatting sqref="N12:N15">
    <cfRule type="notContainsBlanks" dxfId="323" priority="69">
      <formula>LEN(TRIM(N12))&gt;0</formula>
    </cfRule>
  </conditionalFormatting>
  <conditionalFormatting sqref="N19">
    <cfRule type="expression" dxfId="322" priority="67">
      <formula>AND($H19&lt;&gt;"",$O19&lt;&gt;"")</formula>
    </cfRule>
    <cfRule type="expression" dxfId="321" priority="68">
      <formula>AND($H19&lt;&gt;"yes",$H19&lt;&gt;"")</formula>
    </cfRule>
  </conditionalFormatting>
  <conditionalFormatting sqref="N20">
    <cfRule type="expression" dxfId="320" priority="65">
      <formula>AND($H20&lt;&gt;"",#REF!&lt;&gt;"")</formula>
    </cfRule>
    <cfRule type="expression" dxfId="319" priority="66">
      <formula>AND($H20&lt;&gt;"yes",$H20&lt;&gt;"")</formula>
    </cfRule>
  </conditionalFormatting>
  <conditionalFormatting sqref="O19:P20">
    <cfRule type="expression" dxfId="318" priority="61" stopIfTrue="1">
      <formula>$N19&lt;&gt;"yes"</formula>
    </cfRule>
  </conditionalFormatting>
  <conditionalFormatting sqref="P19:P20">
    <cfRule type="notContainsBlanks" dxfId="317" priority="62" stopIfTrue="1">
      <formula>LEN(TRIM(P19))&gt;0</formula>
    </cfRule>
  </conditionalFormatting>
  <conditionalFormatting sqref="O19:P20">
    <cfRule type="notContainsBlanks" dxfId="316" priority="63" stopIfTrue="1">
      <formula>LEN(TRIM(O19))&gt;0</formula>
    </cfRule>
    <cfRule type="expression" dxfId="315" priority="64">
      <formula>$N19="yes"</formula>
    </cfRule>
  </conditionalFormatting>
  <conditionalFormatting sqref="Q19:Q20">
    <cfRule type="expression" dxfId="314" priority="57" stopIfTrue="1">
      <formula>$N19&lt;&gt;"yes"</formula>
    </cfRule>
  </conditionalFormatting>
  <conditionalFormatting sqref="Q19:Q20">
    <cfRule type="notContainsBlanks" dxfId="313" priority="58" stopIfTrue="1">
      <formula>LEN(TRIM(Q19))&gt;0</formula>
    </cfRule>
  </conditionalFormatting>
  <conditionalFormatting sqref="Q19:Q20">
    <cfRule type="notContainsBlanks" dxfId="312" priority="59" stopIfTrue="1">
      <formula>LEN(TRIM(Q19))&gt;0</formula>
    </cfRule>
    <cfRule type="expression" dxfId="311" priority="60">
      <formula>$N19="yes"</formula>
    </cfRule>
  </conditionalFormatting>
  <conditionalFormatting sqref="N19:N20">
    <cfRule type="notContainsBlanks" dxfId="310" priority="56">
      <formula>LEN(TRIM(N19))&gt;0</formula>
    </cfRule>
  </conditionalFormatting>
  <conditionalFormatting sqref="N21">
    <cfRule type="expression" dxfId="309" priority="54">
      <formula>AND($H21&lt;&gt;"",#REF!&lt;&gt;"")</formula>
    </cfRule>
    <cfRule type="expression" dxfId="308" priority="55">
      <formula>AND($H21&lt;&gt;"yes",$H21&lt;&gt;"")</formula>
    </cfRule>
  </conditionalFormatting>
  <conditionalFormatting sqref="O21:P21">
    <cfRule type="expression" dxfId="307" priority="50" stopIfTrue="1">
      <formula>$N21&lt;&gt;"yes"</formula>
    </cfRule>
  </conditionalFormatting>
  <conditionalFormatting sqref="P21">
    <cfRule type="notContainsBlanks" dxfId="306" priority="51" stopIfTrue="1">
      <formula>LEN(TRIM(P21))&gt;0</formula>
    </cfRule>
  </conditionalFormatting>
  <conditionalFormatting sqref="O21:P21">
    <cfRule type="notContainsBlanks" dxfId="305" priority="52" stopIfTrue="1">
      <formula>LEN(TRIM(O21))&gt;0</formula>
    </cfRule>
    <cfRule type="expression" dxfId="304" priority="53">
      <formula>$N21="yes"</formula>
    </cfRule>
  </conditionalFormatting>
  <conditionalFormatting sqref="Q21">
    <cfRule type="expression" dxfId="303" priority="46" stopIfTrue="1">
      <formula>$N21&lt;&gt;"yes"</formula>
    </cfRule>
  </conditionalFormatting>
  <conditionalFormatting sqref="Q21">
    <cfRule type="notContainsBlanks" dxfId="302" priority="47" stopIfTrue="1">
      <formula>LEN(TRIM(Q21))&gt;0</formula>
    </cfRule>
  </conditionalFormatting>
  <conditionalFormatting sqref="Q21">
    <cfRule type="notContainsBlanks" dxfId="301" priority="48" stopIfTrue="1">
      <formula>LEN(TRIM(Q21))&gt;0</formula>
    </cfRule>
    <cfRule type="expression" dxfId="300" priority="49">
      <formula>$N21="yes"</formula>
    </cfRule>
  </conditionalFormatting>
  <conditionalFormatting sqref="N21">
    <cfRule type="notContainsBlanks" dxfId="299" priority="45">
      <formula>LEN(TRIM(N21))&gt;0</formula>
    </cfRule>
  </conditionalFormatting>
  <conditionalFormatting sqref="N22:N23">
    <cfRule type="expression" dxfId="298" priority="43">
      <formula>AND($H22&lt;&gt;"",#REF!&lt;&gt;"")</formula>
    </cfRule>
    <cfRule type="expression" dxfId="297" priority="44">
      <formula>AND($H22&lt;&gt;"yes",$H22&lt;&gt;"")</formula>
    </cfRule>
  </conditionalFormatting>
  <conditionalFormatting sqref="O22:P23">
    <cfRule type="expression" dxfId="296" priority="39" stopIfTrue="1">
      <formula>$N22&lt;&gt;"yes"</formula>
    </cfRule>
  </conditionalFormatting>
  <conditionalFormatting sqref="P22:P23">
    <cfRule type="notContainsBlanks" dxfId="295" priority="40" stopIfTrue="1">
      <formula>LEN(TRIM(P22))&gt;0</formula>
    </cfRule>
  </conditionalFormatting>
  <conditionalFormatting sqref="O22:P23">
    <cfRule type="notContainsBlanks" dxfId="294" priority="41" stopIfTrue="1">
      <formula>LEN(TRIM(O22))&gt;0</formula>
    </cfRule>
    <cfRule type="expression" dxfId="293" priority="42">
      <formula>$N22="yes"</formula>
    </cfRule>
  </conditionalFormatting>
  <conditionalFormatting sqref="Q22:Q25">
    <cfRule type="expression" dxfId="292" priority="35" stopIfTrue="1">
      <formula>$N22&lt;&gt;"yes"</formula>
    </cfRule>
    <cfRule type="notContainsBlanks" dxfId="291" priority="36" stopIfTrue="1">
      <formula>LEN(TRIM(Q22))&gt;0</formula>
    </cfRule>
    <cfRule type="notContainsBlanks" dxfId="290" priority="37" stopIfTrue="1">
      <formula>LEN(TRIM(Q22))&gt;0</formula>
    </cfRule>
    <cfRule type="expression" dxfId="289" priority="38">
      <formula>$N22="yes"</formula>
    </cfRule>
  </conditionalFormatting>
  <conditionalFormatting sqref="N22:N23">
    <cfRule type="notContainsBlanks" dxfId="288" priority="34">
      <formula>LEN(TRIM(N22))&gt;0</formula>
    </cfRule>
  </conditionalFormatting>
  <conditionalFormatting sqref="N25">
    <cfRule type="expression" dxfId="287" priority="32">
      <formula>AND($H25&lt;&gt;"",#REF!&lt;&gt;"")</formula>
    </cfRule>
    <cfRule type="expression" dxfId="286" priority="33">
      <formula>AND($H25&lt;&gt;"yes",$H25&lt;&gt;"")</formula>
    </cfRule>
  </conditionalFormatting>
  <conditionalFormatting sqref="O25:P25">
    <cfRule type="expression" dxfId="285" priority="28" stopIfTrue="1">
      <formula>$N25&lt;&gt;"yes"</formula>
    </cfRule>
  </conditionalFormatting>
  <conditionalFormatting sqref="P25">
    <cfRule type="notContainsBlanks" dxfId="284" priority="29" stopIfTrue="1">
      <formula>LEN(TRIM(P25))&gt;0</formula>
    </cfRule>
  </conditionalFormatting>
  <conditionalFormatting sqref="O25:P25">
    <cfRule type="notContainsBlanks" dxfId="283" priority="30" stopIfTrue="1">
      <formula>LEN(TRIM(O25))&gt;0</formula>
    </cfRule>
    <cfRule type="expression" dxfId="282" priority="31">
      <formula>$N25="yes"</formula>
    </cfRule>
  </conditionalFormatting>
  <conditionalFormatting sqref="Q25">
    <cfRule type="expression" dxfId="281" priority="24" stopIfTrue="1">
      <formula>$N25&lt;&gt;"yes"</formula>
    </cfRule>
  </conditionalFormatting>
  <conditionalFormatting sqref="Q25">
    <cfRule type="notContainsBlanks" dxfId="280" priority="25" stopIfTrue="1">
      <formula>LEN(TRIM(Q25))&gt;0</formula>
    </cfRule>
  </conditionalFormatting>
  <conditionalFormatting sqref="Q25">
    <cfRule type="notContainsBlanks" dxfId="279" priority="26" stopIfTrue="1">
      <formula>LEN(TRIM(Q25))&gt;0</formula>
    </cfRule>
    <cfRule type="expression" dxfId="278" priority="27">
      <formula>$N25="yes"</formula>
    </cfRule>
  </conditionalFormatting>
  <conditionalFormatting sqref="N25">
    <cfRule type="notContainsBlanks" dxfId="277" priority="23">
      <formula>LEN(TRIM(N25))&gt;0</formula>
    </cfRule>
  </conditionalFormatting>
  <conditionalFormatting sqref="H24">
    <cfRule type="cellIs" dxfId="276" priority="1" operator="equal">
      <formula>0</formula>
    </cfRule>
    <cfRule type="notContainsBlanks" dxfId="275" priority="21">
      <formula>LEN(TRIM(H24))&gt;0</formula>
    </cfRule>
    <cfRule type="containsBlanks" dxfId="274" priority="22">
      <formula>LEN(TRIM(H24))=0</formula>
    </cfRule>
  </conditionalFormatting>
  <conditionalFormatting sqref="J24">
    <cfRule type="expression" dxfId="273" priority="19">
      <formula>AND(H24&lt;&gt;"",J24&lt;&gt;"")</formula>
    </cfRule>
    <cfRule type="expression" dxfId="272" priority="20">
      <formula>$H24&lt;&gt;""</formula>
    </cfRule>
  </conditionalFormatting>
  <conditionalFormatting sqref="L24">
    <cfRule type="expression" dxfId="271" priority="17">
      <formula>AND($H24&lt;&gt;"",$L24&lt;&gt;"")</formula>
    </cfRule>
    <cfRule type="expression" dxfId="270" priority="18">
      <formula>$H24&lt;&gt;""</formula>
    </cfRule>
  </conditionalFormatting>
  <conditionalFormatting sqref="N24">
    <cfRule type="expression" dxfId="269" priority="15">
      <formula>AND($H24&lt;&gt;"",#REF!&lt;&gt;"")</formula>
    </cfRule>
    <cfRule type="expression" dxfId="268" priority="16">
      <formula>AND($H24&lt;&gt;"yes",$H24&lt;&gt;"")</formula>
    </cfRule>
  </conditionalFormatting>
  <conditionalFormatting sqref="O24:P24">
    <cfRule type="expression" dxfId="267" priority="11" stopIfTrue="1">
      <formula>$N24&lt;&gt;"yes"</formula>
    </cfRule>
  </conditionalFormatting>
  <conditionalFormatting sqref="P24">
    <cfRule type="notContainsBlanks" dxfId="266" priority="12" stopIfTrue="1">
      <formula>LEN(TRIM(P24))&gt;0</formula>
    </cfRule>
  </conditionalFormatting>
  <conditionalFormatting sqref="O24:P24">
    <cfRule type="notContainsBlanks" dxfId="265" priority="13" stopIfTrue="1">
      <formula>LEN(TRIM(O24))&gt;0</formula>
    </cfRule>
    <cfRule type="expression" dxfId="264" priority="14">
      <formula>$N24="yes"</formula>
    </cfRule>
  </conditionalFormatting>
  <conditionalFormatting sqref="N24">
    <cfRule type="notContainsBlanks" dxfId="263" priority="6">
      <formula>LEN(TRIM(N24))&gt;0</formula>
    </cfRule>
  </conditionalFormatting>
  <conditionalFormatting sqref="P29:R33">
    <cfRule type="notContainsBlanks" dxfId="262" priority="2" stopIfTrue="1">
      <formula>LEN(TRIM(P29))&gt;0</formula>
    </cfRule>
    <cfRule type="expression" dxfId="261" priority="3">
      <formula>$O29="yes"</formula>
    </cfRule>
  </conditionalFormatting>
  <dataValidations count="12">
    <dataValidation type="list" allowBlank="1" showInputMessage="1" showErrorMessage="1" sqref="H29" xr:uid="{2ABAA17A-A189-4E86-A041-177BE93B6636}">
      <formula1>$F$40:$F$45</formula1>
    </dataValidation>
    <dataValidation type="list" allowBlank="1" showInputMessage="1" showErrorMessage="1" sqref="R29" xr:uid="{75A623DF-4F16-4CFC-87F0-1E3713F39B13}">
      <formula1>$F$40:$F$43</formula1>
    </dataValidation>
    <dataValidation type="custom" showInputMessage="1" showErrorMessage="1" sqref="J12:J16 H12:H16 H19:H24 J19:J24" xr:uid="{E650C68F-BB41-4AAB-9167-593F8693464E}">
      <formula1>NOT(ISBLANK(D12))</formula1>
    </dataValidation>
    <dataValidation type="list" allowBlank="1" showInputMessage="1" showErrorMessage="1" sqref="R35 N19:N25 O29:O33 N12:N15 R31:R33" xr:uid="{38998709-5B84-477F-9F19-D4C3FB1DDC32}">
      <formula1>$C$41:$C$42</formula1>
    </dataValidation>
    <dataValidation type="list" allowBlank="1" showInputMessage="1" showErrorMessage="1" sqref="C12:C16 C29:C33 C19:C25" xr:uid="{1BC9E674-9C11-40D9-858F-F18E7689A843}">
      <formula1>$C$55:$C$57</formula1>
    </dataValidation>
    <dataValidation type="list" allowBlank="1" showInputMessage="1" showErrorMessage="1" sqref="I29" xr:uid="{3D552502-7F68-4B9B-903D-2A50A451F420}">
      <formula1>$G$40:$G$41</formula1>
    </dataValidation>
    <dataValidation type="list" allowBlank="1" showInputMessage="1" showErrorMessage="1" sqref="I30:I33" xr:uid="{EAC59C32-5242-48D1-9CF1-6DA9D9BFB17E}">
      <formula1>$C$40:$C$42</formula1>
    </dataValidation>
    <dataValidation type="list" allowBlank="1" showInputMessage="1" showErrorMessage="1" sqref="H30:H33" xr:uid="{0F5F8C80-51A3-43B2-BA48-507030C90734}">
      <formula1>$C$41:$C$44</formula1>
    </dataValidation>
    <dataValidation type="custom" showInputMessage="1" showErrorMessage="1" sqref="L12:M16 L19:M24" xr:uid="{EB9EAF88-1591-4292-AC51-761D4DFF662A}">
      <formula1>NOT(ISBLANK(#REF!))</formula1>
    </dataValidation>
    <dataValidation type="list" allowBlank="1" showInputMessage="1" showErrorMessage="1" sqref="N16" xr:uid="{6C9B5A75-47F2-534A-A355-1363A9AF3369}">
      <formula1>$C$38:$C$39</formula1>
    </dataValidation>
    <dataValidation showInputMessage="1" showErrorMessage="1" sqref="M31:M33 Q24 O12:O16 O19:O25 L29:L33" xr:uid="{850AFE14-E270-4EAC-A751-DE9068BB27A2}"/>
    <dataValidation type="list" allowBlank="1" showInputMessage="1" showErrorMessage="1" sqref="R30" xr:uid="{1AAC1DE6-F600-4931-8545-4007C40D6F15}">
      <formula1>$H$40:$H$41</formula1>
    </dataValidation>
  </dataValidation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F8904-31DE-6C45-868D-F1DDFE4B2C3F}">
  <sheetPr>
    <tabColor rgb="FF7030A0"/>
  </sheetPr>
  <dimension ref="A1:V54"/>
  <sheetViews>
    <sheetView zoomScale="40" zoomScaleNormal="40" workbookViewId="0">
      <selection activeCell="F4" sqref="F4"/>
    </sheetView>
  </sheetViews>
  <sheetFormatPr defaultColWidth="29.88671875" defaultRowHeight="15.6"/>
  <cols>
    <col min="1" max="1" width="10" style="31" customWidth="1"/>
    <col min="2" max="2" width="5.88671875" style="31" customWidth="1"/>
    <col min="3" max="3" width="7.33203125" style="31" customWidth="1"/>
    <col min="4" max="4" width="10.6640625" style="31" customWidth="1"/>
    <col min="5" max="5" width="16.5546875" style="31" customWidth="1"/>
    <col min="6" max="6" width="55" style="31" customWidth="1"/>
    <col min="7" max="7" width="46.33203125" style="31" customWidth="1"/>
    <col min="8" max="8" width="29.88671875" style="31"/>
    <col min="9" max="9" width="21.33203125" style="31" customWidth="1"/>
    <col min="10" max="10" width="29.88671875" style="31"/>
    <col min="11" max="11" width="29.88671875" style="31" customWidth="1"/>
    <col min="12" max="18" width="29.88671875" style="31"/>
    <col min="19" max="19" width="29.88671875" style="31" customWidth="1"/>
    <col min="20" max="16384" width="29.88671875" style="31"/>
  </cols>
  <sheetData>
    <row r="1" spans="1:22" s="23" customFormat="1" ht="25.5" thickBot="1">
      <c r="A1" s="710" t="s">
        <v>22</v>
      </c>
      <c r="B1" s="711"/>
      <c r="C1" s="711"/>
      <c r="D1" s="712"/>
      <c r="E1" s="396" t="s">
        <v>8</v>
      </c>
      <c r="F1" s="397"/>
      <c r="G1" s="397"/>
      <c r="H1" s="398"/>
      <c r="I1" s="70" t="s">
        <v>22</v>
      </c>
      <c r="J1" s="398"/>
      <c r="K1" s="70" t="s">
        <v>22</v>
      </c>
      <c r="L1" s="398"/>
      <c r="M1" s="398"/>
      <c r="N1" s="398"/>
      <c r="O1" s="398"/>
      <c r="P1" s="398"/>
      <c r="Q1" s="398"/>
      <c r="R1" s="398"/>
      <c r="S1" s="70" t="s">
        <v>22</v>
      </c>
      <c r="T1" s="399"/>
      <c r="U1" s="72"/>
      <c r="V1" s="72"/>
    </row>
    <row r="2" spans="1:22" ht="15.95" thickBot="1">
      <c r="A2" s="72"/>
      <c r="B2" s="72"/>
      <c r="C2" s="72"/>
      <c r="D2" s="72"/>
      <c r="E2" s="72"/>
      <c r="F2" s="72"/>
      <c r="G2" s="72"/>
      <c r="H2" s="72"/>
      <c r="I2" s="72"/>
      <c r="J2" s="72"/>
      <c r="K2" s="72"/>
      <c r="L2" s="72"/>
      <c r="M2" s="72"/>
      <c r="N2" s="72"/>
      <c r="O2" s="72"/>
      <c r="P2" s="72"/>
      <c r="Q2" s="72"/>
      <c r="R2" s="72"/>
      <c r="S2" s="72"/>
      <c r="T2" s="72"/>
      <c r="U2" s="72"/>
      <c r="V2" s="72"/>
    </row>
    <row r="3" spans="1:22" ht="25.5" thickBot="1">
      <c r="A3" s="707" t="s">
        <v>22</v>
      </c>
      <c r="B3" s="708"/>
      <c r="C3" s="708"/>
      <c r="D3" s="709"/>
      <c r="E3" s="73"/>
      <c r="F3" s="704" t="s">
        <v>24</v>
      </c>
      <c r="G3" s="705"/>
      <c r="H3" s="705"/>
      <c r="I3" s="705"/>
      <c r="J3" s="706"/>
      <c r="K3" s="73"/>
      <c r="L3" s="73"/>
      <c r="M3" s="73"/>
      <c r="N3" s="73"/>
      <c r="O3" s="72"/>
      <c r="P3" s="72"/>
      <c r="Q3" s="72"/>
      <c r="R3" s="72"/>
      <c r="S3" s="72"/>
      <c r="T3" s="72"/>
      <c r="U3" s="72"/>
      <c r="V3" s="72"/>
    </row>
    <row r="4" spans="1:22" ht="18.600000000000001" thickBot="1">
      <c r="A4" s="74"/>
      <c r="B4" s="75"/>
      <c r="C4" s="75"/>
      <c r="D4" s="76"/>
      <c r="E4" s="73"/>
      <c r="F4" s="77" t="s">
        <v>25</v>
      </c>
      <c r="G4" s="78" t="s">
        <v>26</v>
      </c>
      <c r="H4" s="79" t="s">
        <v>27</v>
      </c>
      <c r="I4" s="80" t="s">
        <v>22</v>
      </c>
      <c r="J4" s="81" t="s">
        <v>28</v>
      </c>
      <c r="K4" s="73"/>
      <c r="L4" s="73"/>
      <c r="M4" s="73"/>
      <c r="N4" s="73"/>
      <c r="O4" s="72"/>
      <c r="P4" s="72"/>
      <c r="Q4" s="72"/>
      <c r="R4" s="72"/>
      <c r="S4" s="72"/>
      <c r="T4" s="72"/>
      <c r="U4" s="72"/>
      <c r="V4" s="72"/>
    </row>
    <row r="5" spans="1:22" ht="18">
      <c r="A5" s="74"/>
      <c r="B5" s="75"/>
      <c r="C5" s="75"/>
      <c r="D5" s="76"/>
      <c r="E5" s="73"/>
      <c r="F5" s="400" t="s">
        <v>335</v>
      </c>
      <c r="G5" s="401" t="s">
        <v>53</v>
      </c>
      <c r="H5" s="402" t="s">
        <v>53</v>
      </c>
      <c r="I5" s="345"/>
      <c r="J5" s="403" t="s">
        <v>53</v>
      </c>
      <c r="K5" s="73"/>
      <c r="L5" s="73"/>
      <c r="M5" s="73"/>
      <c r="N5" s="73"/>
      <c r="O5" s="72"/>
      <c r="P5" s="72"/>
      <c r="Q5" s="72"/>
      <c r="R5" s="72"/>
      <c r="S5" s="72"/>
      <c r="T5" s="72"/>
      <c r="U5" s="72"/>
      <c r="V5" s="72"/>
    </row>
    <row r="6" spans="1:22" ht="18.600000000000001" thickBot="1">
      <c r="A6" s="74"/>
      <c r="B6" s="75"/>
      <c r="C6" s="75"/>
      <c r="D6" s="76"/>
      <c r="E6" s="73"/>
      <c r="F6" s="86" t="s">
        <v>8</v>
      </c>
      <c r="G6" s="87">
        <f>COUNTIF(J17:J26,"Maintaining")</f>
        <v>0</v>
      </c>
      <c r="H6" s="88">
        <f>COUNTIF(J17:J26,"Above and Beyond")</f>
        <v>0</v>
      </c>
      <c r="I6" s="75"/>
      <c r="J6" s="404">
        <f>COUNTIF(J17:J26,"Taking Away")</f>
        <v>0</v>
      </c>
      <c r="K6" s="73"/>
      <c r="L6" s="73"/>
      <c r="M6" s="73"/>
      <c r="N6" s="73"/>
      <c r="O6" s="72"/>
      <c r="P6" s="72"/>
      <c r="Q6" s="72"/>
      <c r="R6" s="72"/>
      <c r="S6" s="72"/>
      <c r="T6" s="72"/>
      <c r="U6" s="72"/>
      <c r="V6" s="72"/>
    </row>
    <row r="7" spans="1:22" ht="18.600000000000001" thickBot="1">
      <c r="A7" s="90"/>
      <c r="B7" s="91"/>
      <c r="C7" s="91"/>
      <c r="D7" s="92"/>
      <c r="E7" s="73"/>
      <c r="F7" s="261" t="s">
        <v>31</v>
      </c>
      <c r="G7" s="94">
        <f>SUM(G4:G6)</f>
        <v>0</v>
      </c>
      <c r="H7" s="95">
        <f>SUM(H4:H6)</f>
        <v>0</v>
      </c>
      <c r="I7" s="91"/>
      <c r="J7" s="96">
        <f>SUM(J4:J6)</f>
        <v>0</v>
      </c>
      <c r="K7" s="73"/>
      <c r="L7" s="73"/>
      <c r="M7" s="73"/>
      <c r="N7" s="73"/>
      <c r="O7" s="72"/>
      <c r="P7" s="72"/>
      <c r="Q7" s="72"/>
      <c r="R7" s="72"/>
      <c r="S7" s="72"/>
      <c r="T7" s="72"/>
      <c r="U7" s="72"/>
      <c r="V7" s="72"/>
    </row>
    <row r="8" spans="1:22" ht="15.95" thickBot="1">
      <c r="A8" s="72"/>
      <c r="B8" s="72"/>
      <c r="C8" s="72"/>
      <c r="D8" s="72"/>
      <c r="E8" s="72"/>
      <c r="F8" s="72"/>
      <c r="G8" s="72"/>
      <c r="H8" s="72"/>
      <c r="I8" s="72"/>
      <c r="J8" s="72"/>
      <c r="K8" s="72"/>
      <c r="L8" s="72"/>
      <c r="M8" s="72"/>
      <c r="N8" s="72"/>
      <c r="O8" s="72"/>
      <c r="P8" s="72"/>
      <c r="Q8" s="72"/>
      <c r="R8" s="72"/>
      <c r="S8" s="72"/>
      <c r="T8" s="72"/>
      <c r="U8" s="72"/>
      <c r="V8" s="72"/>
    </row>
    <row r="9" spans="1:22" s="14" customFormat="1" ht="25.5" thickBot="1">
      <c r="A9" s="73"/>
      <c r="B9" s="73"/>
      <c r="C9" s="73"/>
      <c r="D9" s="73"/>
      <c r="E9" s="73"/>
      <c r="F9" s="405" t="s">
        <v>336</v>
      </c>
      <c r="G9" s="406"/>
      <c r="H9" s="162" t="s">
        <v>32</v>
      </c>
      <c r="I9" s="163"/>
      <c r="J9" s="163"/>
      <c r="K9" s="407" t="s">
        <v>22</v>
      </c>
      <c r="L9" s="163"/>
      <c r="M9" s="164"/>
      <c r="N9" s="165" t="s">
        <v>33</v>
      </c>
      <c r="O9" s="165"/>
      <c r="P9" s="165"/>
      <c r="Q9" s="165"/>
      <c r="R9" s="305" t="s">
        <v>34</v>
      </c>
      <c r="S9" s="73"/>
      <c r="T9" s="73"/>
      <c r="U9" s="73"/>
      <c r="V9" s="73"/>
    </row>
    <row r="10" spans="1:22" s="14" customFormat="1" ht="126.6" thickBot="1">
      <c r="A10" s="107" t="s">
        <v>35</v>
      </c>
      <c r="B10" s="108" t="s">
        <v>36</v>
      </c>
      <c r="C10" s="109" t="s">
        <v>37</v>
      </c>
      <c r="D10" s="109" t="s">
        <v>38</v>
      </c>
      <c r="E10" s="110" t="s">
        <v>39</v>
      </c>
      <c r="F10" s="408" t="s">
        <v>191</v>
      </c>
      <c r="G10" s="409" t="s">
        <v>41</v>
      </c>
      <c r="H10" s="410" t="s">
        <v>192</v>
      </c>
      <c r="I10" s="411" t="s">
        <v>22</v>
      </c>
      <c r="J10" s="412" t="s">
        <v>45</v>
      </c>
      <c r="K10" s="377"/>
      <c r="L10" s="412" t="s">
        <v>193</v>
      </c>
      <c r="M10" s="413" t="s">
        <v>47</v>
      </c>
      <c r="N10" s="414" t="s">
        <v>48</v>
      </c>
      <c r="O10" s="168" t="s">
        <v>49</v>
      </c>
      <c r="P10" s="312" t="s">
        <v>50</v>
      </c>
      <c r="Q10" s="312" t="s">
        <v>194</v>
      </c>
      <c r="R10" s="313" t="s">
        <v>52</v>
      </c>
      <c r="S10" s="73"/>
      <c r="T10" s="73"/>
      <c r="U10" s="73"/>
      <c r="V10" s="73"/>
    </row>
    <row r="11" spans="1:22" s="32" customFormat="1" ht="123.95">
      <c r="A11" s="208">
        <v>168</v>
      </c>
      <c r="B11" s="116" t="s">
        <v>236</v>
      </c>
      <c r="C11" s="117" t="s">
        <v>53</v>
      </c>
      <c r="D11" s="117" t="s">
        <v>337</v>
      </c>
      <c r="E11" s="118" t="s">
        <v>338</v>
      </c>
      <c r="F11" s="134" t="s">
        <v>339</v>
      </c>
      <c r="G11" s="142" t="s">
        <v>340</v>
      </c>
      <c r="H11" s="270"/>
      <c r="I11" s="271"/>
      <c r="J11" s="273"/>
      <c r="K11" s="271"/>
      <c r="L11" s="273"/>
      <c r="M11" s="390" t="s">
        <v>341</v>
      </c>
      <c r="N11" s="276"/>
      <c r="O11" s="274"/>
      <c r="P11" s="274"/>
      <c r="Q11" s="668"/>
      <c r="R11" s="284"/>
      <c r="S11" s="72"/>
      <c r="T11" s="72"/>
      <c r="U11" s="72"/>
      <c r="V11" s="72"/>
    </row>
    <row r="12" spans="1:22" s="32" customFormat="1" ht="150.94999999999999" customHeight="1" thickBot="1">
      <c r="A12" s="630">
        <v>169</v>
      </c>
      <c r="B12" s="280" t="s">
        <v>236</v>
      </c>
      <c r="C12" s="350" t="s">
        <v>53</v>
      </c>
      <c r="D12" s="350" t="s">
        <v>342</v>
      </c>
      <c r="E12" s="415" t="s">
        <v>343</v>
      </c>
      <c r="F12" s="148" t="s">
        <v>344</v>
      </c>
      <c r="G12" s="415" t="s">
        <v>345</v>
      </c>
      <c r="H12" s="150"/>
      <c r="I12" s="151"/>
      <c r="J12" s="154"/>
      <c r="K12" s="151"/>
      <c r="L12" s="154"/>
      <c r="M12" s="181" t="s">
        <v>341</v>
      </c>
      <c r="N12" s="157"/>
      <c r="O12" s="155"/>
      <c r="P12" s="155"/>
      <c r="Q12" s="670"/>
      <c r="R12" s="394"/>
      <c r="S12" s="72"/>
      <c r="T12" s="72"/>
      <c r="U12" s="72"/>
      <c r="V12" s="72"/>
    </row>
    <row r="13" spans="1:22">
      <c r="A13" s="72"/>
      <c r="B13" s="72"/>
      <c r="C13" s="72"/>
      <c r="D13" s="72"/>
      <c r="E13" s="72"/>
      <c r="F13" s="72"/>
      <c r="G13" s="72"/>
      <c r="H13" s="72"/>
      <c r="I13" s="72"/>
      <c r="J13" s="72"/>
      <c r="K13" s="72"/>
      <c r="L13" s="72"/>
      <c r="M13" s="72"/>
      <c r="N13" s="72"/>
      <c r="O13" s="72"/>
      <c r="P13" s="72"/>
      <c r="Q13" s="72"/>
      <c r="R13" s="72"/>
      <c r="S13" s="72"/>
      <c r="T13" s="72"/>
      <c r="U13" s="72"/>
      <c r="V13" s="72"/>
    </row>
    <row r="14" spans="1:22" ht="15.95" thickBot="1">
      <c r="A14" s="72"/>
      <c r="B14" s="72"/>
      <c r="C14" s="72"/>
      <c r="D14" s="72"/>
      <c r="E14" s="72"/>
      <c r="F14" s="72"/>
      <c r="G14" s="72"/>
      <c r="H14" s="72"/>
      <c r="I14" s="72"/>
      <c r="J14" s="72"/>
      <c r="K14" s="72"/>
      <c r="L14" s="72"/>
      <c r="M14" s="72"/>
      <c r="N14" s="72"/>
      <c r="O14" s="72"/>
      <c r="P14" s="72"/>
      <c r="Q14" s="72"/>
      <c r="R14" s="72"/>
      <c r="S14" s="72"/>
      <c r="T14" s="72"/>
      <c r="U14" s="72"/>
      <c r="V14" s="72"/>
    </row>
    <row r="15" spans="1:22" s="14" customFormat="1" ht="25.5" thickBot="1">
      <c r="A15" s="73"/>
      <c r="B15" s="73"/>
      <c r="C15" s="73"/>
      <c r="D15" s="73"/>
      <c r="E15" s="73"/>
      <c r="F15" s="97" t="s">
        <v>8</v>
      </c>
      <c r="G15" s="98"/>
      <c r="H15" s="99" t="s">
        <v>32</v>
      </c>
      <c r="I15" s="100"/>
      <c r="J15" s="100"/>
      <c r="K15" s="100"/>
      <c r="L15" s="100"/>
      <c r="M15" s="100"/>
      <c r="N15" s="101"/>
      <c r="O15" s="304" t="s">
        <v>33</v>
      </c>
      <c r="P15" s="165"/>
      <c r="Q15" s="165"/>
      <c r="R15" s="166"/>
      <c r="S15" s="167"/>
      <c r="T15" s="305" t="s">
        <v>34</v>
      </c>
      <c r="U15" s="73"/>
      <c r="V15" s="73"/>
    </row>
    <row r="16" spans="1:22" s="14" customFormat="1" ht="144.6" thickBot="1">
      <c r="A16" s="107" t="s">
        <v>35</v>
      </c>
      <c r="B16" s="108" t="s">
        <v>36</v>
      </c>
      <c r="C16" s="109" t="s">
        <v>37</v>
      </c>
      <c r="D16" s="109" t="s">
        <v>38</v>
      </c>
      <c r="E16" s="110" t="s">
        <v>39</v>
      </c>
      <c r="F16" s="108" t="s">
        <v>40</v>
      </c>
      <c r="G16" s="111" t="s">
        <v>41</v>
      </c>
      <c r="H16" s="107" t="s">
        <v>42</v>
      </c>
      <c r="I16" s="109" t="s">
        <v>43</v>
      </c>
      <c r="J16" s="109" t="s">
        <v>24</v>
      </c>
      <c r="K16" s="109" t="s">
        <v>44</v>
      </c>
      <c r="L16" s="109" t="s">
        <v>45</v>
      </c>
      <c r="M16" s="109" t="s">
        <v>46</v>
      </c>
      <c r="N16" s="111" t="s">
        <v>47</v>
      </c>
      <c r="O16" s="112" t="s">
        <v>48</v>
      </c>
      <c r="P16" s="113" t="s">
        <v>49</v>
      </c>
      <c r="Q16" s="113" t="s">
        <v>50</v>
      </c>
      <c r="R16" s="113" t="s">
        <v>51</v>
      </c>
      <c r="S16" s="264" t="s">
        <v>44</v>
      </c>
      <c r="T16" s="416" t="s">
        <v>52</v>
      </c>
      <c r="U16" s="73"/>
      <c r="V16" s="73"/>
    </row>
    <row r="17" spans="1:22" ht="93">
      <c r="A17" s="208" t="s">
        <v>346</v>
      </c>
      <c r="B17" s="116" t="s">
        <v>53</v>
      </c>
      <c r="C17" s="117" t="s">
        <v>232</v>
      </c>
      <c r="D17" s="117" t="s">
        <v>347</v>
      </c>
      <c r="E17" s="118" t="s">
        <v>348</v>
      </c>
      <c r="F17" s="119" t="s">
        <v>349</v>
      </c>
      <c r="G17" s="120" t="s">
        <v>350</v>
      </c>
      <c r="H17" s="121"/>
      <c r="I17" s="122"/>
      <c r="J17" s="137" t="str">
        <f>IF(I17="Not BIA Question","not BIA Question",IF(AND(H17="yes",I17="yes"),"Maintaining",IF(AND(H17="no",I17="no"),"Maintaining",IF(AND(H17="no",I17="yes"),"Taking Away",IF(AND(H17="We regularly monitor and record waste production but have not set any reduction targets",I17="no"),"Above and Beyond",IF(AND(H17="We regularly monitor and record waste production and have set specific reduction targets relative to previous performance (e.g. a 5% reduction of waste to landfill from baseline year)",I17="no"),"Above and Beyond",IF(AND(H17="We regularly monitor and record waste produced and have set a zero waste target",I17="no"),"Above and Beyond","")))))))</f>
        <v/>
      </c>
      <c r="K17" s="362" t="str">
        <f>IF(H17="no",0,IF(ISBLANK(H17),"",IF(AND(H17="not sure"),0,IF(AND(H17="not relevant"),0,$D$49))))</f>
        <v/>
      </c>
      <c r="L17" s="125"/>
      <c r="M17" s="363"/>
      <c r="N17" s="127" t="s">
        <v>351</v>
      </c>
      <c r="O17" s="417"/>
      <c r="P17" s="664"/>
      <c r="Q17" s="690"/>
      <c r="R17" s="139"/>
      <c r="S17" s="129" t="str">
        <f>IF(ISBLANK(R17),"",IF(R17="no",0,IF(AND(R17&lt;&gt;"no",R17&lt;&gt;"not sure",R17&lt;&gt;"not relevant"),$E$49)))</f>
        <v/>
      </c>
      <c r="T17" s="284"/>
      <c r="U17" s="72"/>
      <c r="V17" s="72"/>
    </row>
    <row r="18" spans="1:22" ht="108.6">
      <c r="A18" s="208" t="s">
        <v>352</v>
      </c>
      <c r="B18" s="116" t="s">
        <v>53</v>
      </c>
      <c r="C18" s="117" t="s">
        <v>353</v>
      </c>
      <c r="D18" s="117" t="s">
        <v>347</v>
      </c>
      <c r="E18" s="118" t="s">
        <v>354</v>
      </c>
      <c r="F18" s="119" t="s">
        <v>355</v>
      </c>
      <c r="G18" s="120" t="s">
        <v>356</v>
      </c>
      <c r="H18" s="121"/>
      <c r="I18" s="122"/>
      <c r="J18" s="137" t="str">
        <f>IF(AND(H18="We have met the specific reduction targets set during this reporting period",I18="yes"),"Maintaining",IF(AND(H18="no",I18="no"),"Maintaining",IF(AND(H18="no",I18="yes"),"Taking Away",IF(AND(H18="We have met the specific reduction targets set during this reporting period",I18="no"),"Above and Beyond",IF(AND(H18="We produce zero waste to landfill / ocean",I18="no"),"Above and Beyond","")))))</f>
        <v/>
      </c>
      <c r="K18" s="362" t="str">
        <f>IF(H18="no",0,IF(ISBLANK(H18),"",IF(AND(H18="not sure"),0,IF(AND(H18="not relevant"),0,$D$49))))</f>
        <v/>
      </c>
      <c r="L18" s="125"/>
      <c r="M18" s="176"/>
      <c r="N18" s="127" t="s">
        <v>357</v>
      </c>
      <c r="O18" s="128"/>
      <c r="P18" s="664"/>
      <c r="Q18" s="690"/>
      <c r="R18" s="139"/>
      <c r="S18" s="129" t="str">
        <f>IF(ISBLANK(R18),"",IF(R18="no",0,IF(AND(R18&lt;&gt;"no",R18&lt;&gt;"not sure",R18&lt;&gt;"not relevant"),$E$49)))</f>
        <v/>
      </c>
      <c r="T18" s="141"/>
      <c r="U18" s="72"/>
      <c r="V18" s="72"/>
    </row>
    <row r="19" spans="1:22" ht="46.5">
      <c r="A19" s="208">
        <v>170</v>
      </c>
      <c r="B19" s="116" t="s">
        <v>53</v>
      </c>
      <c r="C19" s="117" t="s">
        <v>232</v>
      </c>
      <c r="D19" s="117" t="s">
        <v>358</v>
      </c>
      <c r="E19" s="118" t="s">
        <v>359</v>
      </c>
      <c r="F19" s="119" t="s">
        <v>360</v>
      </c>
      <c r="G19" s="120" t="s">
        <v>361</v>
      </c>
      <c r="H19" s="121"/>
      <c r="I19" s="122" t="s">
        <v>72</v>
      </c>
      <c r="J19" s="137" t="str">
        <f>IF(I19="Not BIA Question","Not BIA Question",IF(AND(H18="yes",I19="yes"),"Maintaining",IF(AND(H18="no",I19="no"),"Maintaining",IF(AND(H18="no",I19="yes"),"Taking Away",IF(AND(H18="yes",I19="no"),"Above and Beyond","")))))</f>
        <v>Not BIA Question</v>
      </c>
      <c r="K19" s="362" t="str">
        <f>IF(H19="no",0,IF(ISBLANK(H19),"",IF(AND(H19="not sure"),0,IF(AND(H19="not relevant"),0,$D$49))))</f>
        <v/>
      </c>
      <c r="L19" s="125"/>
      <c r="M19" s="176"/>
      <c r="N19" s="418" t="s">
        <v>362</v>
      </c>
      <c r="O19" s="128"/>
      <c r="P19" s="664"/>
      <c r="Q19" s="690"/>
      <c r="R19" s="139"/>
      <c r="S19" s="129" t="str">
        <f t="shared" ref="S19:S27" si="0">IF(ISBLANK(R19),"",IF(R19="no",0,IF(AND(R19&lt;&gt;"no",R19&lt;&gt;"not sure",R19&lt;&gt;"not relevant"),$E$49)))</f>
        <v/>
      </c>
      <c r="T19" s="141"/>
      <c r="U19" s="72"/>
      <c r="V19" s="72"/>
    </row>
    <row r="20" spans="1:22" ht="170.45">
      <c r="A20" s="201">
        <v>171</v>
      </c>
      <c r="B20" s="116" t="s">
        <v>53</v>
      </c>
      <c r="C20" s="132" t="s">
        <v>232</v>
      </c>
      <c r="D20" s="117" t="s">
        <v>363</v>
      </c>
      <c r="E20" s="118" t="s">
        <v>364</v>
      </c>
      <c r="F20" s="134" t="s">
        <v>365</v>
      </c>
      <c r="G20" s="419" t="s">
        <v>366</v>
      </c>
      <c r="H20" s="136"/>
      <c r="I20" s="123"/>
      <c r="J20" s="137" t="str">
        <f>IF(AND(H20="yes",I20="yes"),"Maintaining",IF(AND(H20="no",I20="no"),"Maintaining",IF(AND(H20="no",I20="yes"),"Taking Away",IF(AND(H20="yes",I20="no"),"Above and Beyond",IF(AND(H20="Already maximized - we have achieved Zero Waste",I20="no"),"Above and Beyond","")))))</f>
        <v/>
      </c>
      <c r="K20" s="362" t="str">
        <f>IF(H20="no",0,IF(ISBLANK(H20),"",IF(AND(H20="not sure"),0,IF(AND(H20="not relevant"),0,$D$49))))</f>
        <v/>
      </c>
      <c r="L20" s="125"/>
      <c r="M20" s="176"/>
      <c r="N20" s="418" t="s">
        <v>367</v>
      </c>
      <c r="O20" s="279"/>
      <c r="P20" s="139"/>
      <c r="Q20" s="139"/>
      <c r="R20" s="139"/>
      <c r="S20" s="129" t="str">
        <f t="shared" si="0"/>
        <v/>
      </c>
      <c r="T20" s="141"/>
      <c r="U20" s="72"/>
      <c r="V20" s="72"/>
    </row>
    <row r="21" spans="1:22" ht="62.1">
      <c r="A21" s="208" t="s">
        <v>53</v>
      </c>
      <c r="B21" s="116" t="s">
        <v>53</v>
      </c>
      <c r="C21" s="117" t="s">
        <v>232</v>
      </c>
      <c r="D21" s="117" t="s">
        <v>368</v>
      </c>
      <c r="E21" s="118" t="s">
        <v>369</v>
      </c>
      <c r="F21" s="119" t="s">
        <v>370</v>
      </c>
      <c r="G21" s="120"/>
      <c r="H21" s="121"/>
      <c r="I21" s="122" t="s">
        <v>72</v>
      </c>
      <c r="J21" s="137" t="str">
        <f>IF(I21="Not BIA Question","Not BIA Question",IF(AND(H21="yes",I21="yes"),"Maintaining",IF(AND(H21="no",I21="no"),"Maintaining",IF(AND(H21="no",I21="yes"),"Taking Away",IF(AND(H21="yes",I21="no"),"Above and Beyond","")))))</f>
        <v>Not BIA Question</v>
      </c>
      <c r="K21" s="362" t="str">
        <f>IF(H21="no",0,IF(ISBLANK(H21),"",IF(AND(H21="not sure"),0,IF(AND(H21="not relevant"),0,$D$49))))</f>
        <v/>
      </c>
      <c r="L21" s="125"/>
      <c r="M21" s="363"/>
      <c r="N21" s="127" t="s">
        <v>371</v>
      </c>
      <c r="O21" s="128"/>
      <c r="P21" s="664"/>
      <c r="Q21" s="690"/>
      <c r="R21" s="139"/>
      <c r="S21" s="129" t="str">
        <f t="shared" si="0"/>
        <v/>
      </c>
      <c r="T21" s="141"/>
      <c r="U21" s="72"/>
      <c r="V21" s="72"/>
    </row>
    <row r="22" spans="1:22" ht="108.6">
      <c r="A22" s="366">
        <v>172</v>
      </c>
      <c r="B22" s="116" t="s">
        <v>53</v>
      </c>
      <c r="C22" s="132" t="s">
        <v>232</v>
      </c>
      <c r="D22" s="132" t="s">
        <v>372</v>
      </c>
      <c r="E22" s="118" t="s">
        <v>373</v>
      </c>
      <c r="F22" s="376" t="s">
        <v>374</v>
      </c>
      <c r="G22" s="383" t="s">
        <v>375</v>
      </c>
      <c r="H22" s="331"/>
      <c r="I22" s="332"/>
      <c r="J22" s="137" t="str">
        <f t="shared" ref="J22:J27" si="1">IF(I22="Not BIA Question","not BIA Question",IF(AND(H22="yes",I22="yes"),"Maintaining",IF(AND(H22="no",I22="no"),"Maintaining",IF(AND(H22="no",I22="yes"),"Taking Away",IF(AND(H22="yes",I22="no"),"Above and Beyond","")))))</f>
        <v/>
      </c>
      <c r="K22" s="362" t="str">
        <f t="shared" ref="K22:K27" si="2">IF(H22="no",0,IF(ISBLANK(H22),"",IF(AND(H22="not sure"),0,IF(AND(H22="not relevant"),0,$D$49))))</f>
        <v/>
      </c>
      <c r="L22" s="125"/>
      <c r="M22" s="171"/>
      <c r="N22" s="418" t="s">
        <v>376</v>
      </c>
      <c r="O22" s="279"/>
      <c r="P22" s="333"/>
      <c r="Q22" s="333"/>
      <c r="R22" s="139"/>
      <c r="S22" s="129" t="str">
        <f t="shared" si="0"/>
        <v/>
      </c>
      <c r="T22" s="141"/>
      <c r="U22" s="72"/>
      <c r="V22" s="72"/>
    </row>
    <row r="23" spans="1:22" ht="46.5">
      <c r="A23" s="366">
        <v>176.1</v>
      </c>
      <c r="B23" s="116" t="s">
        <v>53</v>
      </c>
      <c r="C23" s="328" t="s">
        <v>232</v>
      </c>
      <c r="D23" s="132" t="s">
        <v>377</v>
      </c>
      <c r="E23" s="118" t="s">
        <v>378</v>
      </c>
      <c r="F23" s="367" t="s">
        <v>379</v>
      </c>
      <c r="G23" s="383"/>
      <c r="H23" s="420"/>
      <c r="I23" s="332"/>
      <c r="J23" s="137" t="str">
        <f t="shared" si="1"/>
        <v/>
      </c>
      <c r="K23" s="362" t="str">
        <f t="shared" si="2"/>
        <v/>
      </c>
      <c r="L23" s="176"/>
      <c r="M23" s="171"/>
      <c r="N23" s="418" t="s">
        <v>380</v>
      </c>
      <c r="O23" s="421"/>
      <c r="P23" s="333"/>
      <c r="Q23" s="333"/>
      <c r="R23" s="333"/>
      <c r="S23" s="129" t="str">
        <f t="shared" si="0"/>
        <v/>
      </c>
      <c r="T23" s="141"/>
      <c r="U23" s="72"/>
      <c r="V23" s="72"/>
    </row>
    <row r="24" spans="1:22" ht="46.5">
      <c r="A24" s="366">
        <v>176.2</v>
      </c>
      <c r="B24" s="116" t="s">
        <v>53</v>
      </c>
      <c r="C24" s="328" t="s">
        <v>232</v>
      </c>
      <c r="D24" s="132" t="s">
        <v>377</v>
      </c>
      <c r="E24" s="118" t="s">
        <v>381</v>
      </c>
      <c r="F24" s="367" t="s">
        <v>382</v>
      </c>
      <c r="G24" s="142"/>
      <c r="H24" s="136"/>
      <c r="I24" s="332"/>
      <c r="J24" s="137" t="str">
        <f t="shared" si="1"/>
        <v/>
      </c>
      <c r="K24" s="362" t="str">
        <f t="shared" si="2"/>
        <v/>
      </c>
      <c r="L24" s="176"/>
      <c r="M24" s="171"/>
      <c r="N24" s="418" t="s">
        <v>383</v>
      </c>
      <c r="O24" s="421"/>
      <c r="P24" s="333"/>
      <c r="Q24" s="333"/>
      <c r="R24" s="333"/>
      <c r="S24" s="129" t="str">
        <f t="shared" si="0"/>
        <v/>
      </c>
      <c r="T24" s="141"/>
      <c r="U24" s="72"/>
      <c r="V24" s="72"/>
    </row>
    <row r="25" spans="1:22" ht="46.5">
      <c r="A25" s="366">
        <v>176.3</v>
      </c>
      <c r="B25" s="116" t="s">
        <v>53</v>
      </c>
      <c r="C25" s="328" t="s">
        <v>232</v>
      </c>
      <c r="D25" s="132" t="s">
        <v>377</v>
      </c>
      <c r="E25" s="118" t="s">
        <v>384</v>
      </c>
      <c r="F25" s="367" t="s">
        <v>385</v>
      </c>
      <c r="G25" s="142"/>
      <c r="H25" s="136"/>
      <c r="I25" s="332"/>
      <c r="J25" s="137" t="str">
        <f t="shared" si="1"/>
        <v/>
      </c>
      <c r="K25" s="362" t="str">
        <f t="shared" si="2"/>
        <v/>
      </c>
      <c r="L25" s="373"/>
      <c r="M25" s="171"/>
      <c r="N25" s="418" t="s">
        <v>386</v>
      </c>
      <c r="O25" s="421"/>
      <c r="P25" s="333"/>
      <c r="Q25" s="333"/>
      <c r="R25" s="333"/>
      <c r="S25" s="129" t="str">
        <f t="shared" si="0"/>
        <v/>
      </c>
      <c r="T25" s="141"/>
      <c r="U25" s="72"/>
      <c r="V25" s="72"/>
    </row>
    <row r="26" spans="1:22" ht="46.5">
      <c r="A26" s="366">
        <v>176.4</v>
      </c>
      <c r="B26" s="116" t="s">
        <v>53</v>
      </c>
      <c r="C26" s="328" t="s">
        <v>232</v>
      </c>
      <c r="D26" s="132" t="s">
        <v>377</v>
      </c>
      <c r="E26" s="118" t="s">
        <v>387</v>
      </c>
      <c r="F26" s="367" t="s">
        <v>388</v>
      </c>
      <c r="G26" s="142" t="s">
        <v>389</v>
      </c>
      <c r="H26" s="136"/>
      <c r="I26" s="332"/>
      <c r="J26" s="137" t="str">
        <f t="shared" si="1"/>
        <v/>
      </c>
      <c r="K26" s="362" t="str">
        <f t="shared" si="2"/>
        <v/>
      </c>
      <c r="L26" s="176"/>
      <c r="M26" s="171"/>
      <c r="N26" s="418" t="s">
        <v>390</v>
      </c>
      <c r="O26" s="421"/>
      <c r="P26" s="333"/>
      <c r="Q26" s="333"/>
      <c r="R26" s="333"/>
      <c r="S26" s="129" t="str">
        <f>IF(ISBLANK(R26),"",IF(R26="no",0,IF(AND(R26&lt;&gt;"no",R26&lt;&gt;"not sure",R26&lt;&gt;"not relevant"),$E$49)))</f>
        <v/>
      </c>
      <c r="T26" s="141"/>
      <c r="U26" s="72"/>
      <c r="V26" s="72"/>
    </row>
    <row r="27" spans="1:22" ht="31.5" thickBot="1">
      <c r="A27" s="218" t="s">
        <v>53</v>
      </c>
      <c r="B27" s="145" t="s">
        <v>53</v>
      </c>
      <c r="C27" s="146" t="s">
        <v>53</v>
      </c>
      <c r="D27" s="146" t="s">
        <v>53</v>
      </c>
      <c r="E27" s="415" t="s">
        <v>391</v>
      </c>
      <c r="F27" s="148" t="s">
        <v>392</v>
      </c>
      <c r="G27" s="415"/>
      <c r="H27" s="323"/>
      <c r="I27" s="151" t="s">
        <v>72</v>
      </c>
      <c r="J27" s="152" t="str">
        <f t="shared" si="1"/>
        <v>not BIA Question</v>
      </c>
      <c r="K27" s="422" t="str">
        <f t="shared" si="2"/>
        <v/>
      </c>
      <c r="L27" s="154"/>
      <c r="M27" s="423"/>
      <c r="N27" s="424"/>
      <c r="O27" s="157"/>
      <c r="P27" s="155"/>
      <c r="Q27" s="155"/>
      <c r="R27" s="155"/>
      <c r="S27" s="223" t="str">
        <f t="shared" si="0"/>
        <v/>
      </c>
      <c r="T27" s="159"/>
      <c r="U27" s="72"/>
      <c r="V27" s="72"/>
    </row>
    <row r="28" spans="1:22">
      <c r="A28" s="72"/>
      <c r="B28" s="72"/>
      <c r="C28" s="72"/>
      <c r="D28" s="72"/>
      <c r="E28" s="72"/>
      <c r="F28" s="72"/>
      <c r="G28" s="72"/>
      <c r="H28" s="72"/>
      <c r="I28" s="72"/>
      <c r="J28" s="72"/>
      <c r="K28" s="72"/>
      <c r="L28" s="72"/>
      <c r="M28" s="72"/>
      <c r="N28" s="72"/>
      <c r="O28" s="72"/>
      <c r="P28" s="72"/>
      <c r="Q28" s="72"/>
      <c r="R28" s="72"/>
      <c r="S28" s="72"/>
      <c r="T28" s="72"/>
      <c r="U28" s="72"/>
      <c r="V28" s="72"/>
    </row>
    <row r="29" spans="1:22" ht="25.5" hidden="1" thickBot="1">
      <c r="A29" s="72"/>
      <c r="B29" s="72"/>
      <c r="C29" s="710" t="s">
        <v>81</v>
      </c>
      <c r="D29" s="711"/>
      <c r="E29" s="711"/>
      <c r="F29" s="712"/>
      <c r="G29" s="72"/>
      <c r="H29" s="72"/>
      <c r="I29" s="72"/>
      <c r="J29" s="72"/>
      <c r="K29" s="72"/>
      <c r="L29" s="72"/>
      <c r="M29" s="72"/>
      <c r="N29" s="72"/>
      <c r="O29" s="72"/>
      <c r="P29" s="72"/>
      <c r="Q29" s="72"/>
      <c r="R29" s="72"/>
      <c r="S29" s="72"/>
      <c r="T29" s="72"/>
      <c r="U29" s="72"/>
      <c r="V29" s="72"/>
    </row>
    <row r="30" spans="1:22" hidden="1">
      <c r="A30" s="72"/>
      <c r="B30" s="72"/>
      <c r="C30" s="72"/>
      <c r="D30" s="72"/>
      <c r="E30" s="72"/>
      <c r="F30" s="72"/>
      <c r="G30" s="72"/>
      <c r="H30" s="72"/>
      <c r="I30" s="72"/>
      <c r="J30" s="72"/>
      <c r="K30" s="72"/>
      <c r="L30" s="72"/>
      <c r="M30" s="72"/>
      <c r="N30" s="72"/>
      <c r="O30" s="72"/>
      <c r="P30" s="72"/>
      <c r="Q30" s="72"/>
      <c r="R30" s="72"/>
      <c r="S30" s="72"/>
      <c r="T30" s="72"/>
      <c r="U30" s="72"/>
      <c r="V30" s="72"/>
    </row>
    <row r="31" spans="1:22" hidden="1">
      <c r="A31" s="72"/>
      <c r="B31" s="72"/>
      <c r="C31" s="184" t="s">
        <v>82</v>
      </c>
      <c r="D31" s="72"/>
      <c r="E31" s="72"/>
      <c r="F31" s="72"/>
      <c r="G31" s="72"/>
      <c r="H31" s="72"/>
      <c r="I31" s="72"/>
      <c r="J31" s="72"/>
      <c r="K31" s="72"/>
      <c r="L31" s="72"/>
      <c r="M31" s="72"/>
      <c r="N31" s="72"/>
      <c r="O31" s="72"/>
      <c r="P31" s="72"/>
      <c r="Q31" s="72"/>
      <c r="R31" s="72"/>
      <c r="S31" s="72"/>
      <c r="T31" s="72"/>
      <c r="U31" s="72"/>
      <c r="V31" s="72"/>
    </row>
    <row r="32" spans="1:22" hidden="1">
      <c r="A32" s="72"/>
      <c r="B32" s="72"/>
      <c r="C32" s="72"/>
      <c r="D32" s="72"/>
      <c r="E32" s="72"/>
      <c r="F32" s="72"/>
      <c r="G32" s="72"/>
      <c r="H32" s="72"/>
      <c r="I32" s="184"/>
      <c r="J32" s="72"/>
      <c r="K32" s="72"/>
      <c r="L32" s="72"/>
      <c r="M32" s="72"/>
      <c r="N32" s="72"/>
      <c r="O32" s="72"/>
      <c r="P32" s="72"/>
      <c r="Q32" s="72"/>
      <c r="R32" s="72"/>
      <c r="S32" s="72"/>
      <c r="T32" s="72"/>
      <c r="U32" s="72"/>
      <c r="V32" s="72"/>
    </row>
    <row r="33" spans="1:22" hidden="1">
      <c r="A33" s="72"/>
      <c r="B33" s="72"/>
      <c r="C33" s="184" t="s">
        <v>83</v>
      </c>
      <c r="D33" s="72"/>
      <c r="E33" s="72"/>
      <c r="F33" s="184" t="s">
        <v>359</v>
      </c>
      <c r="G33" s="184" t="s">
        <v>348</v>
      </c>
      <c r="H33" s="184" t="s">
        <v>354</v>
      </c>
      <c r="I33" s="337"/>
      <c r="J33" s="72"/>
      <c r="K33" s="72"/>
      <c r="L33" s="72"/>
      <c r="M33" s="72"/>
      <c r="N33" s="72"/>
      <c r="O33" s="72"/>
      <c r="P33" s="72"/>
      <c r="Q33" s="72"/>
      <c r="R33" s="72"/>
      <c r="S33" s="72"/>
      <c r="T33" s="72"/>
      <c r="U33" s="72"/>
      <c r="V33" s="72"/>
    </row>
    <row r="34" spans="1:22" ht="30.95" hidden="1">
      <c r="A34" s="72"/>
      <c r="B34" s="72"/>
      <c r="C34" s="72" t="s">
        <v>72</v>
      </c>
      <c r="D34" s="72"/>
      <c r="E34" s="72"/>
      <c r="F34" s="72" t="s">
        <v>393</v>
      </c>
      <c r="G34" s="337" t="s">
        <v>85</v>
      </c>
      <c r="H34" s="337" t="s">
        <v>394</v>
      </c>
      <c r="I34" s="72"/>
      <c r="J34" s="72"/>
      <c r="K34" s="72"/>
      <c r="L34" s="72"/>
      <c r="M34" s="72"/>
      <c r="N34" s="72"/>
      <c r="O34" s="72"/>
      <c r="P34" s="72"/>
      <c r="Q34" s="72"/>
      <c r="R34" s="72"/>
      <c r="S34" s="72"/>
      <c r="T34" s="72"/>
      <c r="U34" s="72"/>
      <c r="V34" s="72"/>
    </row>
    <row r="35" spans="1:22" ht="30.95" hidden="1">
      <c r="A35" s="72"/>
      <c r="B35" s="72"/>
      <c r="C35" s="72" t="s">
        <v>84</v>
      </c>
      <c r="D35" s="72"/>
      <c r="E35" s="72"/>
      <c r="F35" s="72" t="s">
        <v>395</v>
      </c>
      <c r="G35" s="337" t="s">
        <v>396</v>
      </c>
      <c r="H35" s="337" t="s">
        <v>397</v>
      </c>
      <c r="I35" s="72"/>
      <c r="J35" s="72"/>
      <c r="K35" s="72"/>
      <c r="L35" s="72"/>
      <c r="M35" s="72"/>
      <c r="N35" s="72"/>
      <c r="O35" s="72"/>
      <c r="P35" s="72"/>
      <c r="Q35" s="72"/>
      <c r="R35" s="72"/>
      <c r="S35" s="72"/>
      <c r="T35" s="72"/>
      <c r="U35" s="72"/>
      <c r="V35" s="72"/>
    </row>
    <row r="36" spans="1:22" ht="46.5" hidden="1">
      <c r="A36" s="72"/>
      <c r="B36" s="72"/>
      <c r="C36" s="72" t="s">
        <v>85</v>
      </c>
      <c r="D36" s="72"/>
      <c r="E36" s="72"/>
      <c r="F36" s="72" t="s">
        <v>85</v>
      </c>
      <c r="G36" s="337" t="s">
        <v>398</v>
      </c>
      <c r="H36" s="72" t="s">
        <v>85</v>
      </c>
      <c r="I36" s="72"/>
      <c r="J36" s="72"/>
      <c r="K36" s="72"/>
      <c r="L36" s="72"/>
      <c r="M36" s="72"/>
      <c r="N36" s="72"/>
      <c r="O36" s="72"/>
      <c r="P36" s="72"/>
      <c r="Q36" s="72"/>
      <c r="R36" s="72"/>
      <c r="S36" s="72"/>
      <c r="T36" s="72"/>
      <c r="U36" s="72"/>
      <c r="V36" s="72"/>
    </row>
    <row r="37" spans="1:22" ht="30.95" hidden="1">
      <c r="A37" s="72"/>
      <c r="B37" s="72"/>
      <c r="C37" s="72" t="s">
        <v>86</v>
      </c>
      <c r="D37" s="72"/>
      <c r="E37" s="72"/>
      <c r="F37" s="72" t="s">
        <v>86</v>
      </c>
      <c r="G37" s="337" t="s">
        <v>399</v>
      </c>
      <c r="H37" s="72" t="s">
        <v>86</v>
      </c>
      <c r="I37" s="72"/>
      <c r="J37" s="72"/>
      <c r="K37" s="72"/>
      <c r="L37" s="72"/>
      <c r="M37" s="72"/>
      <c r="N37" s="72"/>
      <c r="O37" s="72"/>
      <c r="P37" s="72"/>
      <c r="Q37" s="72"/>
      <c r="R37" s="72"/>
      <c r="S37" s="72"/>
      <c r="T37" s="72"/>
      <c r="U37" s="72"/>
      <c r="V37" s="72"/>
    </row>
    <row r="38" spans="1:22" hidden="1">
      <c r="A38" s="72"/>
      <c r="B38" s="72"/>
      <c r="C38" s="72" t="s">
        <v>87</v>
      </c>
      <c r="D38" s="72"/>
      <c r="E38" s="72"/>
      <c r="F38" s="72" t="s">
        <v>87</v>
      </c>
      <c r="G38" s="72" t="s">
        <v>87</v>
      </c>
      <c r="H38" s="72" t="s">
        <v>400</v>
      </c>
      <c r="I38" s="72"/>
      <c r="J38" s="72"/>
      <c r="K38" s="72"/>
      <c r="L38" s="72"/>
      <c r="M38" s="72"/>
      <c r="N38" s="72"/>
      <c r="O38" s="72"/>
      <c r="P38" s="72"/>
      <c r="Q38" s="72"/>
      <c r="R38" s="72"/>
      <c r="S38" s="72"/>
      <c r="T38" s="72"/>
      <c r="U38" s="72"/>
      <c r="V38" s="72"/>
    </row>
    <row r="39" spans="1:22" hidden="1">
      <c r="A39" s="72"/>
      <c r="B39" s="72"/>
      <c r="C39" s="72" t="s">
        <v>88</v>
      </c>
      <c r="D39" s="72"/>
      <c r="E39" s="72"/>
      <c r="F39" s="72"/>
      <c r="G39" s="72" t="s">
        <v>86</v>
      </c>
      <c r="H39" s="72"/>
      <c r="I39" s="72"/>
      <c r="J39" s="72"/>
      <c r="K39" s="72"/>
      <c r="L39" s="72"/>
      <c r="M39" s="72"/>
      <c r="N39" s="72"/>
      <c r="O39" s="72"/>
      <c r="P39" s="72"/>
      <c r="Q39" s="72"/>
      <c r="R39" s="72"/>
      <c r="S39" s="72"/>
      <c r="T39" s="72"/>
      <c r="U39" s="72"/>
      <c r="V39" s="72"/>
    </row>
    <row r="40" spans="1:22" hidden="1">
      <c r="A40" s="72"/>
      <c r="B40" s="72"/>
      <c r="C40" s="72"/>
      <c r="D40" s="72"/>
      <c r="E40" s="72"/>
      <c r="F40" s="72"/>
      <c r="G40" s="72"/>
      <c r="H40" s="72"/>
      <c r="I40" s="72"/>
      <c r="J40" s="72"/>
      <c r="K40" s="72"/>
      <c r="L40" s="72"/>
      <c r="M40" s="72"/>
      <c r="N40" s="72"/>
      <c r="O40" s="72"/>
      <c r="P40" s="72"/>
      <c r="Q40" s="72"/>
      <c r="R40" s="72"/>
      <c r="S40" s="72"/>
      <c r="T40" s="72"/>
      <c r="U40" s="72"/>
      <c r="V40" s="72"/>
    </row>
    <row r="41" spans="1:22" hidden="1">
      <c r="A41" s="72"/>
      <c r="B41" s="72"/>
      <c r="C41" s="72"/>
      <c r="D41" s="72"/>
      <c r="E41" s="72"/>
      <c r="F41" s="72"/>
      <c r="G41" s="72"/>
      <c r="H41" s="72"/>
      <c r="I41" s="72"/>
      <c r="J41" s="72"/>
      <c r="K41" s="72"/>
      <c r="L41" s="72"/>
      <c r="M41" s="72"/>
      <c r="N41" s="72"/>
      <c r="O41" s="72"/>
      <c r="P41" s="72"/>
      <c r="Q41" s="72"/>
      <c r="R41" s="72"/>
      <c r="S41" s="72"/>
      <c r="T41" s="72"/>
      <c r="U41" s="72"/>
      <c r="V41" s="72"/>
    </row>
    <row r="42" spans="1:22" hidden="1">
      <c r="A42" s="72"/>
      <c r="B42" s="72"/>
      <c r="C42" s="72"/>
      <c r="D42" s="72"/>
      <c r="E42" s="72"/>
      <c r="F42" s="72"/>
      <c r="G42" s="72"/>
      <c r="H42" s="72"/>
      <c r="I42" s="72"/>
      <c r="J42" s="72"/>
      <c r="K42" s="72"/>
      <c r="L42" s="72"/>
      <c r="M42" s="72"/>
      <c r="N42" s="72"/>
      <c r="O42" s="72"/>
      <c r="P42" s="72"/>
      <c r="Q42" s="72"/>
      <c r="R42" s="72"/>
      <c r="S42" s="72"/>
      <c r="T42" s="72"/>
      <c r="U42" s="72"/>
      <c r="V42" s="72"/>
    </row>
    <row r="43" spans="1:22" hidden="1">
      <c r="A43" s="72"/>
      <c r="B43" s="72"/>
      <c r="C43" s="72"/>
      <c r="D43" s="72"/>
      <c r="E43" s="72"/>
      <c r="F43" s="72"/>
      <c r="G43" s="72"/>
      <c r="H43" s="72"/>
      <c r="I43" s="72"/>
      <c r="J43" s="72"/>
      <c r="K43" s="72"/>
      <c r="L43" s="72"/>
      <c r="M43" s="72"/>
      <c r="N43" s="72"/>
      <c r="O43" s="72"/>
      <c r="P43" s="72"/>
      <c r="Q43" s="72"/>
      <c r="R43" s="72"/>
      <c r="S43" s="72"/>
      <c r="T43" s="72"/>
      <c r="U43" s="72"/>
      <c r="V43" s="72"/>
    </row>
    <row r="44" spans="1:22" hidden="1">
      <c r="A44" s="72"/>
      <c r="B44" s="72"/>
      <c r="C44" s="72"/>
      <c r="D44" s="72"/>
      <c r="E44" s="72"/>
      <c r="F44" s="72"/>
      <c r="G44" s="72"/>
      <c r="H44" s="72"/>
      <c r="I44" s="72"/>
      <c r="J44" s="72"/>
      <c r="K44" s="72"/>
      <c r="L44" s="72"/>
      <c r="M44" s="72"/>
      <c r="N44" s="72"/>
      <c r="O44" s="72"/>
      <c r="P44" s="72"/>
      <c r="Q44" s="72"/>
      <c r="R44" s="72"/>
      <c r="S44" s="72"/>
      <c r="T44" s="72"/>
      <c r="U44" s="72"/>
      <c r="V44" s="72"/>
    </row>
    <row r="45" spans="1:22" hidden="1">
      <c r="A45" s="72"/>
      <c r="B45" s="72"/>
      <c r="C45" s="72"/>
      <c r="D45" s="72"/>
      <c r="E45" s="72"/>
      <c r="F45" s="72"/>
      <c r="G45" s="72"/>
      <c r="H45" s="72"/>
      <c r="I45" s="72"/>
      <c r="J45" s="72"/>
      <c r="K45" s="72"/>
      <c r="L45" s="72"/>
      <c r="M45" s="72"/>
      <c r="N45" s="72"/>
      <c r="O45" s="72"/>
      <c r="P45" s="72"/>
      <c r="Q45" s="72"/>
      <c r="R45" s="72"/>
      <c r="S45" s="72"/>
      <c r="T45" s="72"/>
      <c r="U45" s="72"/>
      <c r="V45" s="72"/>
    </row>
    <row r="46" spans="1:22" hidden="1">
      <c r="A46" s="72"/>
      <c r="B46" s="72"/>
      <c r="C46" s="72"/>
      <c r="D46" s="72"/>
      <c r="E46" s="72"/>
      <c r="F46" s="72"/>
      <c r="G46" s="72"/>
      <c r="H46" s="72"/>
      <c r="I46" s="72"/>
      <c r="J46" s="72"/>
      <c r="K46" s="72"/>
      <c r="L46" s="72"/>
      <c r="M46" s="72"/>
      <c r="N46" s="72"/>
      <c r="O46" s="72"/>
      <c r="P46" s="72"/>
      <c r="Q46" s="72"/>
      <c r="R46" s="72"/>
      <c r="S46" s="72"/>
      <c r="T46" s="72"/>
      <c r="U46" s="72"/>
      <c r="V46" s="72"/>
    </row>
    <row r="47" spans="1:22" hidden="1">
      <c r="A47" s="72"/>
      <c r="B47" s="72"/>
      <c r="C47" s="72"/>
      <c r="D47" s="72"/>
      <c r="E47" s="72"/>
      <c r="F47" s="72"/>
      <c r="G47" s="72"/>
      <c r="H47" s="72"/>
      <c r="I47" s="72"/>
      <c r="J47" s="72"/>
      <c r="K47" s="72"/>
      <c r="L47" s="72"/>
      <c r="M47" s="72"/>
      <c r="N47" s="72"/>
      <c r="O47" s="72"/>
      <c r="P47" s="72"/>
      <c r="Q47" s="72"/>
      <c r="R47" s="72"/>
      <c r="S47" s="72"/>
      <c r="T47" s="72"/>
      <c r="U47" s="72"/>
      <c r="V47" s="72"/>
    </row>
    <row r="48" spans="1:22" ht="46.5" hidden="1">
      <c r="A48" s="72"/>
      <c r="B48" s="72"/>
      <c r="C48" s="185" t="s">
        <v>154</v>
      </c>
      <c r="D48" s="186" t="s">
        <v>90</v>
      </c>
      <c r="E48" s="186" t="s">
        <v>91</v>
      </c>
      <c r="F48" s="72"/>
      <c r="G48" s="72"/>
      <c r="H48" s="72"/>
      <c r="I48" s="72"/>
      <c r="J48" s="72"/>
      <c r="K48" s="72"/>
      <c r="L48" s="72"/>
      <c r="M48" s="72"/>
      <c r="N48" s="72"/>
      <c r="O48" s="72"/>
      <c r="P48" s="72"/>
      <c r="Q48" s="72"/>
      <c r="R48" s="72"/>
      <c r="S48" s="72"/>
      <c r="T48" s="72"/>
      <c r="U48" s="72"/>
      <c r="V48" s="72"/>
    </row>
    <row r="49" spans="1:22">
      <c r="A49" s="72"/>
      <c r="B49" s="72"/>
      <c r="C49" s="187" t="s">
        <v>232</v>
      </c>
      <c r="D49" s="692">
        <f>(Introduction!C31)</f>
        <v>0</v>
      </c>
      <c r="E49" s="692">
        <f>Introduction!C32</f>
        <v>0</v>
      </c>
      <c r="F49" s="72"/>
      <c r="G49" s="72"/>
      <c r="H49" s="72"/>
      <c r="I49" s="72"/>
      <c r="J49" s="72"/>
      <c r="K49" s="72"/>
      <c r="L49" s="72"/>
      <c r="M49" s="72"/>
      <c r="N49" s="72"/>
      <c r="O49" s="72"/>
      <c r="P49" s="72"/>
      <c r="Q49" s="72"/>
      <c r="R49" s="72"/>
      <c r="S49" s="72"/>
      <c r="T49" s="72"/>
      <c r="U49" s="72"/>
      <c r="V49" s="72"/>
    </row>
    <row r="50" spans="1:22">
      <c r="A50" s="72"/>
      <c r="B50" s="72"/>
      <c r="C50" s="187" t="s">
        <v>205</v>
      </c>
      <c r="D50" s="693">
        <f>Introduction!C29</f>
        <v>0</v>
      </c>
      <c r="E50" s="693">
        <f>Introduction!C30</f>
        <v>0</v>
      </c>
      <c r="F50" s="72"/>
      <c r="G50" s="72"/>
      <c r="H50" s="72"/>
      <c r="I50" s="72"/>
      <c r="J50" s="72"/>
      <c r="K50" s="72"/>
      <c r="L50" s="72"/>
      <c r="M50" s="72"/>
      <c r="N50" s="72"/>
      <c r="O50" s="72"/>
      <c r="P50" s="72"/>
      <c r="Q50" s="72"/>
      <c r="R50" s="72"/>
      <c r="S50" s="72"/>
      <c r="T50" s="72"/>
      <c r="U50" s="72"/>
      <c r="V50" s="72"/>
    </row>
    <row r="51" spans="1:22">
      <c r="A51" s="72"/>
      <c r="B51" s="72"/>
      <c r="C51" s="72" t="s">
        <v>53</v>
      </c>
      <c r="D51" s="72"/>
      <c r="E51" s="72"/>
      <c r="F51" s="72"/>
      <c r="G51" s="72"/>
      <c r="H51" s="72"/>
      <c r="I51" s="72"/>
      <c r="J51" s="72"/>
      <c r="K51" s="72"/>
      <c r="L51" s="72"/>
      <c r="M51" s="72"/>
      <c r="N51" s="72"/>
      <c r="O51" s="72"/>
      <c r="P51" s="72"/>
      <c r="Q51" s="72"/>
      <c r="R51" s="72"/>
      <c r="S51" s="72"/>
      <c r="T51" s="72"/>
      <c r="U51" s="72"/>
      <c r="V51" s="72"/>
    </row>
    <row r="52" spans="1:22">
      <c r="A52" s="72"/>
      <c r="B52" s="72"/>
      <c r="C52" s="72"/>
      <c r="D52" s="72"/>
      <c r="E52" s="72"/>
      <c r="F52" s="72"/>
      <c r="G52" s="72"/>
      <c r="H52" s="72"/>
      <c r="I52" s="72"/>
      <c r="J52" s="72"/>
      <c r="K52" s="72"/>
      <c r="L52" s="72"/>
      <c r="M52" s="72"/>
      <c r="N52" s="72"/>
      <c r="O52" s="72"/>
      <c r="P52" s="72"/>
      <c r="Q52" s="72"/>
      <c r="R52" s="72"/>
      <c r="S52" s="72"/>
      <c r="T52" s="72"/>
      <c r="U52" s="72"/>
      <c r="V52" s="72"/>
    </row>
    <row r="54" spans="1:22">
      <c r="A54" s="745"/>
      <c r="B54" s="745"/>
      <c r="C54" s="745"/>
      <c r="D54" s="745" t="s">
        <v>93</v>
      </c>
      <c r="E54" s="745"/>
      <c r="F54" s="745"/>
      <c r="G54" s="745"/>
      <c r="H54" s="745"/>
      <c r="I54" s="745"/>
      <c r="J54" s="745"/>
      <c r="K54" s="745"/>
      <c r="L54" s="745"/>
      <c r="M54" s="745"/>
      <c r="N54" s="745"/>
      <c r="O54" s="745"/>
      <c r="P54" s="745"/>
      <c r="Q54" s="745"/>
      <c r="R54" s="745"/>
      <c r="S54" s="745"/>
      <c r="T54" s="745"/>
      <c r="U54" s="745"/>
      <c r="V54" s="745"/>
    </row>
  </sheetData>
  <mergeCells count="4">
    <mergeCell ref="A1:D1"/>
    <mergeCell ref="F3:J3"/>
    <mergeCell ref="A3:D3"/>
    <mergeCell ref="C29:F29"/>
  </mergeCells>
  <phoneticPr fontId="16" type="noConversion"/>
  <conditionalFormatting sqref="J17:J20 J22:J27">
    <cfRule type="containsText" dxfId="260" priority="301" operator="containsText" text="Maintaining">
      <formula>NOT(ISERROR(SEARCH("Maintaining",J17)))</formula>
    </cfRule>
    <cfRule type="containsText" dxfId="259" priority="302" operator="containsText" text="Above and Beyond">
      <formula>NOT(ISERROR(SEARCH("Above and Beyond",J17)))</formula>
    </cfRule>
    <cfRule type="containsText" dxfId="258" priority="303" operator="containsText" text="Taking Away">
      <formula>NOT(ISERROR(SEARCH("Taking Away",J17)))</formula>
    </cfRule>
  </conditionalFormatting>
  <conditionalFormatting sqref="H17:H18">
    <cfRule type="containsBlanks" dxfId="257" priority="300" stopIfTrue="1">
      <formula>LEN(TRIM(H17))=0</formula>
    </cfRule>
  </conditionalFormatting>
  <conditionalFormatting sqref="J17:J20 J22:J27">
    <cfRule type="containsBlanks" dxfId="256" priority="299">
      <formula>LEN(TRIM(J17))=0</formula>
    </cfRule>
  </conditionalFormatting>
  <conditionalFormatting sqref="P17:Q20 P22:Q25">
    <cfRule type="expression" dxfId="255" priority="305">
      <formula>$O17&lt;&gt;"yes"</formula>
    </cfRule>
  </conditionalFormatting>
  <conditionalFormatting sqref="Q17:Q20 Q22:Q25">
    <cfRule type="expression" dxfId="254" priority="297" stopIfTrue="1">
      <formula>$O17="yes"</formula>
    </cfRule>
    <cfRule type="notContainsBlanks" dxfId="253" priority="304" stopIfTrue="1">
      <formula>LEN(TRIM(Q17))&gt;0</formula>
    </cfRule>
  </conditionalFormatting>
  <conditionalFormatting sqref="P17:P20 P22:P25">
    <cfRule type="notContainsBlanks" dxfId="252" priority="296" stopIfTrue="1">
      <formula>LEN(TRIM(P17))&gt;0</formula>
    </cfRule>
    <cfRule type="expression" dxfId="251" priority="298">
      <formula>$O17="yes"</formula>
    </cfRule>
  </conditionalFormatting>
  <conditionalFormatting sqref="H17:H18">
    <cfRule type="notContainsBlanks" dxfId="250" priority="295">
      <formula>LEN(TRIM(H17))&gt;0</formula>
    </cfRule>
  </conditionalFormatting>
  <conditionalFormatting sqref="Q17:Q20 Q22:Q25">
    <cfRule type="notContainsBlanks" dxfId="249" priority="293" stopIfTrue="1">
      <formula>LEN(TRIM(Q17))&gt;0</formula>
    </cfRule>
    <cfRule type="expression" dxfId="248" priority="294">
      <formula>$O17="yes"</formula>
    </cfRule>
  </conditionalFormatting>
  <conditionalFormatting sqref="J17:J19">
    <cfRule type="containsText" dxfId="247" priority="290" operator="containsText" text="Maintaining">
      <formula>NOT(ISERROR(SEARCH("Maintaining",J17)))</formula>
    </cfRule>
    <cfRule type="containsText" dxfId="246" priority="291" operator="containsText" text="Above and Beyond">
      <formula>NOT(ISERROR(SEARCH("Above and Beyond",J17)))</formula>
    </cfRule>
    <cfRule type="containsText" dxfId="245" priority="292" operator="containsText" text="Taking Away">
      <formula>NOT(ISERROR(SEARCH("Taking Away",J17)))</formula>
    </cfRule>
  </conditionalFormatting>
  <conditionalFormatting sqref="J17:J19">
    <cfRule type="containsBlanks" dxfId="244" priority="289">
      <formula>LEN(TRIM(J17))=0</formula>
    </cfRule>
  </conditionalFormatting>
  <conditionalFormatting sqref="J17:J20 J22:J27">
    <cfRule type="containsText" dxfId="243" priority="288" operator="containsText" text="not BIA question">
      <formula>NOT(ISERROR(SEARCH("not BIA question",J17)))</formula>
    </cfRule>
  </conditionalFormatting>
  <conditionalFormatting sqref="M20 M22:M25">
    <cfRule type="notContainsBlanks" dxfId="242" priority="287">
      <formula>LEN(TRIM(M20))&gt;0</formula>
    </cfRule>
    <cfRule type="expression" dxfId="241" priority="307">
      <formula>OR($H20="yes",$H20="Already maximized - we have achieved Zero Waste")</formula>
    </cfRule>
  </conditionalFormatting>
  <conditionalFormatting sqref="R17:R19">
    <cfRule type="notContainsBlanks" dxfId="240" priority="248" stopIfTrue="1">
      <formula>LEN(TRIM(R17))&gt;0</formula>
    </cfRule>
    <cfRule type="expression" dxfId="239" priority="249">
      <formula>$O17="yes"</formula>
    </cfRule>
  </conditionalFormatting>
  <conditionalFormatting sqref="H20 H22:H25">
    <cfRule type="containsBlanks" dxfId="238" priority="269" stopIfTrue="1">
      <formula>LEN(TRIM(H20))=0</formula>
    </cfRule>
  </conditionalFormatting>
  <conditionalFormatting sqref="H20 H22:H25">
    <cfRule type="notContainsBlanks" dxfId="237" priority="268">
      <formula>LEN(TRIM(H20))&gt;0</formula>
    </cfRule>
  </conditionalFormatting>
  <conditionalFormatting sqref="R20">
    <cfRule type="expression" dxfId="236" priority="266">
      <formula>$O20="yes"</formula>
    </cfRule>
  </conditionalFormatting>
  <conditionalFormatting sqref="R20">
    <cfRule type="expression" dxfId="235" priority="267">
      <formula>$O20&lt;&gt;"yes"</formula>
    </cfRule>
  </conditionalFormatting>
  <conditionalFormatting sqref="R20">
    <cfRule type="expression" dxfId="234" priority="264" stopIfTrue="1">
      <formula>$O20="yes"</formula>
    </cfRule>
    <cfRule type="notContainsBlanks" dxfId="233" priority="265" stopIfTrue="1">
      <formula>LEN(TRIM(R20))&gt;0</formula>
    </cfRule>
  </conditionalFormatting>
  <conditionalFormatting sqref="R20">
    <cfRule type="notContainsBlanks" dxfId="232" priority="262" stopIfTrue="1">
      <formula>LEN(TRIM(R20))&gt;0</formula>
    </cfRule>
    <cfRule type="expression" dxfId="231" priority="263">
      <formula>$O20="yes"</formula>
    </cfRule>
  </conditionalFormatting>
  <conditionalFormatting sqref="R22:R25">
    <cfRule type="expression" dxfId="230" priority="258">
      <formula>$O22="yes"</formula>
    </cfRule>
  </conditionalFormatting>
  <conditionalFormatting sqref="R22:R25">
    <cfRule type="expression" dxfId="229" priority="259">
      <formula>$O22&lt;&gt;"yes"</formula>
    </cfRule>
  </conditionalFormatting>
  <conditionalFormatting sqref="R22:R25">
    <cfRule type="expression" dxfId="228" priority="256" stopIfTrue="1">
      <formula>$O22="yes"</formula>
    </cfRule>
    <cfRule type="notContainsBlanks" dxfId="227" priority="257" stopIfTrue="1">
      <formula>LEN(TRIM(R22))&gt;0</formula>
    </cfRule>
  </conditionalFormatting>
  <conditionalFormatting sqref="R22:R25">
    <cfRule type="notContainsBlanks" dxfId="226" priority="254" stopIfTrue="1">
      <formula>LEN(TRIM(R22))&gt;0</formula>
    </cfRule>
    <cfRule type="expression" dxfId="225" priority="255">
      <formula>$O22="yes"</formula>
    </cfRule>
  </conditionalFormatting>
  <conditionalFormatting sqref="R17:R19">
    <cfRule type="expression" dxfId="224" priority="252">
      <formula>$O17="yes"</formula>
    </cfRule>
  </conditionalFormatting>
  <conditionalFormatting sqref="R17:R19">
    <cfRule type="expression" dxfId="223" priority="253">
      <formula>$O17&lt;&gt;"yes"</formula>
    </cfRule>
  </conditionalFormatting>
  <conditionalFormatting sqref="R17:R19">
    <cfRule type="expression" dxfId="222" priority="250" stopIfTrue="1">
      <formula>$O17="yes"</formula>
    </cfRule>
    <cfRule type="notContainsBlanks" dxfId="221" priority="251" stopIfTrue="1">
      <formula>LEN(TRIM(R17))&gt;0</formula>
    </cfRule>
  </conditionalFormatting>
  <conditionalFormatting sqref="L20 L17 L11:L12">
    <cfRule type="expression" dxfId="220" priority="244">
      <formula>AND($H11&lt;&gt;"",$L11&lt;&gt;"")</formula>
    </cfRule>
    <cfRule type="expression" dxfId="219" priority="245">
      <formula>$H11&lt;&gt;""</formula>
    </cfRule>
  </conditionalFormatting>
  <conditionalFormatting sqref="L22:L25">
    <cfRule type="expression" dxfId="218" priority="242">
      <formula>AND($H22&lt;&gt;"",$L22&lt;&gt;"")</formula>
    </cfRule>
    <cfRule type="expression" dxfId="217" priority="243">
      <formula>$H22&lt;&gt;""</formula>
    </cfRule>
  </conditionalFormatting>
  <conditionalFormatting sqref="M17">
    <cfRule type="expression" dxfId="216" priority="239">
      <formula>$H17=""</formula>
    </cfRule>
    <cfRule type="expression" dxfId="215" priority="240">
      <formula>AND($K17&gt;0,$M17&lt;&gt;"")</formula>
    </cfRule>
    <cfRule type="expression" dxfId="214" priority="241">
      <formula>$K17&gt;0</formula>
    </cfRule>
  </conditionalFormatting>
  <conditionalFormatting sqref="O19">
    <cfRule type="expression" dxfId="213" priority="237">
      <formula>$O19&lt;&gt;""</formula>
    </cfRule>
    <cfRule type="expression" dxfId="212" priority="238">
      <formula>$K19=0</formula>
    </cfRule>
  </conditionalFormatting>
  <conditionalFormatting sqref="J21">
    <cfRule type="containsText" dxfId="211" priority="174" operator="containsText" text="Maintaining">
      <formula>NOT(ISERROR(SEARCH("Maintaining",J21)))</formula>
    </cfRule>
    <cfRule type="containsText" dxfId="210" priority="175" operator="containsText" text="Above and Beyond">
      <formula>NOT(ISERROR(SEARCH("Above and Beyond",J21)))</formula>
    </cfRule>
    <cfRule type="containsText" dxfId="209" priority="176" operator="containsText" text="Taking Away">
      <formula>NOT(ISERROR(SEARCH("Taking Away",J21)))</formula>
    </cfRule>
  </conditionalFormatting>
  <conditionalFormatting sqref="H21">
    <cfRule type="containsBlanks" dxfId="208" priority="173" stopIfTrue="1">
      <formula>LEN(TRIM(H21))=0</formula>
    </cfRule>
  </conditionalFormatting>
  <conditionalFormatting sqref="J21">
    <cfRule type="containsBlanks" dxfId="207" priority="172">
      <formula>LEN(TRIM(J21))=0</formula>
    </cfRule>
  </conditionalFormatting>
  <conditionalFormatting sqref="P21:Q21">
    <cfRule type="expression" dxfId="206" priority="178">
      <formula>$O21&lt;&gt;"yes"</formula>
    </cfRule>
  </conditionalFormatting>
  <conditionalFormatting sqref="Q21">
    <cfRule type="expression" dxfId="205" priority="170" stopIfTrue="1">
      <formula>$O21="yes"</formula>
    </cfRule>
    <cfRule type="notContainsBlanks" dxfId="204" priority="177" stopIfTrue="1">
      <formula>LEN(TRIM(Q21))&gt;0</formula>
    </cfRule>
  </conditionalFormatting>
  <conditionalFormatting sqref="P21">
    <cfRule type="notContainsBlanks" dxfId="203" priority="169" stopIfTrue="1">
      <formula>LEN(TRIM(P21))&gt;0</formula>
    </cfRule>
    <cfRule type="expression" dxfId="202" priority="171">
      <formula>$O21="yes"</formula>
    </cfRule>
  </conditionalFormatting>
  <conditionalFormatting sqref="H21">
    <cfRule type="notContainsBlanks" dxfId="201" priority="168">
      <formula>LEN(TRIM(H21))&gt;0</formula>
    </cfRule>
  </conditionalFormatting>
  <conditionalFormatting sqref="Q21">
    <cfRule type="notContainsBlanks" dxfId="200" priority="166" stopIfTrue="1">
      <formula>LEN(TRIM(Q21))&gt;0</formula>
    </cfRule>
    <cfRule type="expression" dxfId="199" priority="167">
      <formula>$O21="yes"</formula>
    </cfRule>
  </conditionalFormatting>
  <conditionalFormatting sqref="J21">
    <cfRule type="containsText" dxfId="198" priority="163" operator="containsText" text="Maintaining">
      <formula>NOT(ISERROR(SEARCH("Maintaining",J21)))</formula>
    </cfRule>
    <cfRule type="containsText" dxfId="197" priority="164" operator="containsText" text="Above and Beyond">
      <formula>NOT(ISERROR(SEARCH("Above and Beyond",J21)))</formula>
    </cfRule>
    <cfRule type="containsText" dxfId="196" priority="165" operator="containsText" text="Taking Away">
      <formula>NOT(ISERROR(SEARCH("Taking Away",J21)))</formula>
    </cfRule>
  </conditionalFormatting>
  <conditionalFormatting sqref="J21">
    <cfRule type="containsBlanks" dxfId="195" priority="162">
      <formula>LEN(TRIM(J21))=0</formula>
    </cfRule>
  </conditionalFormatting>
  <conditionalFormatting sqref="J21">
    <cfRule type="containsText" dxfId="194" priority="161" operator="containsText" text="not BIA question">
      <formula>NOT(ISERROR(SEARCH("not BIA question",J21)))</formula>
    </cfRule>
  </conditionalFormatting>
  <conditionalFormatting sqref="R21">
    <cfRule type="expression" dxfId="193" priority="159">
      <formula>$O21="yes"</formula>
    </cfRule>
  </conditionalFormatting>
  <conditionalFormatting sqref="R21">
    <cfRule type="expression" dxfId="192" priority="160">
      <formula>$O21&lt;&gt;"yes"</formula>
    </cfRule>
  </conditionalFormatting>
  <conditionalFormatting sqref="R21">
    <cfRule type="expression" dxfId="191" priority="157" stopIfTrue="1">
      <formula>$O21="yes"</formula>
    </cfRule>
    <cfRule type="notContainsBlanks" dxfId="190" priority="158" stopIfTrue="1">
      <formula>LEN(TRIM(R21))&gt;0</formula>
    </cfRule>
  </conditionalFormatting>
  <conditionalFormatting sqref="R21">
    <cfRule type="notContainsBlanks" dxfId="189" priority="155" stopIfTrue="1">
      <formula>LEN(TRIM(R21))&gt;0</formula>
    </cfRule>
    <cfRule type="expression" dxfId="188" priority="156">
      <formula>$O21="yes"</formula>
    </cfRule>
  </conditionalFormatting>
  <conditionalFormatting sqref="L21">
    <cfRule type="expression" dxfId="187" priority="153">
      <formula>AND($H21&lt;&gt;"",$L21&lt;&gt;"")</formula>
    </cfRule>
    <cfRule type="expression" dxfId="186" priority="154">
      <formula>$H21&lt;&gt;""</formula>
    </cfRule>
  </conditionalFormatting>
  <conditionalFormatting sqref="M21">
    <cfRule type="expression" dxfId="185" priority="150">
      <formula>$H21=""</formula>
    </cfRule>
    <cfRule type="expression" dxfId="184" priority="151">
      <formula>AND($K21&gt;0,$M21&lt;&gt;"")</formula>
    </cfRule>
    <cfRule type="expression" dxfId="183" priority="152">
      <formula>$K21&gt;0</formula>
    </cfRule>
  </conditionalFormatting>
  <conditionalFormatting sqref="O18">
    <cfRule type="expression" dxfId="182" priority="699">
      <formula>AND($H$18="",$O$18="")</formula>
    </cfRule>
    <cfRule type="expression" dxfId="181" priority="700">
      <formula>AND($H$18&lt;&gt;"We produce zero waste to landfill / ocean",$O18="")</formula>
    </cfRule>
  </conditionalFormatting>
  <conditionalFormatting sqref="H19">
    <cfRule type="containsBlanks" dxfId="180" priority="116" stopIfTrue="1">
      <formula>LEN(TRIM(H19))=0</formula>
    </cfRule>
  </conditionalFormatting>
  <conditionalFormatting sqref="H19">
    <cfRule type="notContainsBlanks" dxfId="179" priority="115">
      <formula>LEN(TRIM(H19))&gt;0</formula>
    </cfRule>
  </conditionalFormatting>
  <conditionalFormatting sqref="M19">
    <cfRule type="notContainsBlanks" dxfId="178" priority="108">
      <formula>LEN(TRIM(M19))&gt;0</formula>
    </cfRule>
    <cfRule type="expression" dxfId="177" priority="109">
      <formula>OR($H19="yes",$H19="Already maximized - we have achieved Zero Waste")</formula>
    </cfRule>
  </conditionalFormatting>
  <conditionalFormatting sqref="L19">
    <cfRule type="expression" dxfId="176" priority="106">
      <formula>AND($H19&lt;&gt;"",$L19&lt;&gt;"")</formula>
    </cfRule>
    <cfRule type="expression" dxfId="175" priority="107">
      <formula>$H19&lt;&gt;""</formula>
    </cfRule>
  </conditionalFormatting>
  <conditionalFormatting sqref="M18">
    <cfRule type="notContainsBlanks" dxfId="174" priority="104">
      <formula>LEN(TRIM(M18))&gt;0</formula>
    </cfRule>
    <cfRule type="expression" dxfId="173" priority="105">
      <formula>OR($H18="We have met the specific reduction targets set during this reporting period",$H18="We produce zero waste to landfill / ocean")</formula>
    </cfRule>
  </conditionalFormatting>
  <conditionalFormatting sqref="L18">
    <cfRule type="expression" dxfId="172" priority="102">
      <formula>AND($H18&lt;&gt;"",$L18&lt;&gt;"")</formula>
    </cfRule>
    <cfRule type="expression" dxfId="171" priority="103">
      <formula>$H18&lt;&gt;""</formula>
    </cfRule>
  </conditionalFormatting>
  <conditionalFormatting sqref="R27">
    <cfRule type="expression" dxfId="170" priority="101">
      <formula>$O27&lt;&gt;"yes"</formula>
    </cfRule>
  </conditionalFormatting>
  <conditionalFormatting sqref="R27">
    <cfRule type="expression" dxfId="169" priority="98" stopIfTrue="1">
      <formula>$O27="yes"</formula>
    </cfRule>
    <cfRule type="notContainsBlanks" dxfId="168" priority="100" stopIfTrue="1">
      <formula>LEN(TRIM(R27))&gt;0</formula>
    </cfRule>
  </conditionalFormatting>
  <conditionalFormatting sqref="R27">
    <cfRule type="notContainsBlanks" dxfId="167" priority="97" stopIfTrue="1">
      <formula>LEN(TRIM(R27))&gt;0</formula>
    </cfRule>
    <cfRule type="expression" dxfId="166" priority="99">
      <formula>$O27="yes"</formula>
    </cfRule>
  </conditionalFormatting>
  <conditionalFormatting sqref="M27">
    <cfRule type="notContainsBlanks" dxfId="165" priority="82">
      <formula>LEN(TRIM(M27))&gt;0</formula>
    </cfRule>
  </conditionalFormatting>
  <conditionalFormatting sqref="P27:Q27">
    <cfRule type="expression" dxfId="164" priority="96">
      <formula>$O27&lt;&gt;"yes"</formula>
    </cfRule>
  </conditionalFormatting>
  <conditionalFormatting sqref="Q27">
    <cfRule type="expression" dxfId="163" priority="89" stopIfTrue="1">
      <formula>$O27="yes"</formula>
    </cfRule>
    <cfRule type="notContainsBlanks" dxfId="162" priority="95" stopIfTrue="1">
      <formula>LEN(TRIM(Q27))&gt;0</formula>
    </cfRule>
  </conditionalFormatting>
  <conditionalFormatting sqref="P27">
    <cfRule type="notContainsBlanks" dxfId="161" priority="88" stopIfTrue="1">
      <formula>LEN(TRIM(P27))&gt;0</formula>
    </cfRule>
    <cfRule type="expression" dxfId="160" priority="90">
      <formula>$O27="yes"</formula>
    </cfRule>
  </conditionalFormatting>
  <conditionalFormatting sqref="Q27">
    <cfRule type="notContainsBlanks" dxfId="159" priority="86" stopIfTrue="1">
      <formula>LEN(TRIM(Q27))&gt;0</formula>
    </cfRule>
    <cfRule type="expression" dxfId="158" priority="87">
      <formula>$O27="yes"</formula>
    </cfRule>
  </conditionalFormatting>
  <conditionalFormatting sqref="M27">
    <cfRule type="expression" dxfId="157" priority="84">
      <formula>$H27="yes"</formula>
    </cfRule>
  </conditionalFormatting>
  <conditionalFormatting sqref="M27">
    <cfRule type="expression" dxfId="156" priority="83">
      <formula>$H27&lt;&gt;"yes"</formula>
    </cfRule>
  </conditionalFormatting>
  <conditionalFormatting sqref="H27">
    <cfRule type="containsBlanks" dxfId="155" priority="81" stopIfTrue="1">
      <formula>LEN(TRIM(H27))=0</formula>
    </cfRule>
  </conditionalFormatting>
  <conditionalFormatting sqref="H27">
    <cfRule type="notContainsBlanks" dxfId="154" priority="80">
      <formula>LEN(TRIM(H27))&gt;0</formula>
    </cfRule>
  </conditionalFormatting>
  <conditionalFormatting sqref="R27">
    <cfRule type="expression" dxfId="153" priority="79">
      <formula>$O27="yes"</formula>
    </cfRule>
  </conditionalFormatting>
  <conditionalFormatting sqref="L27">
    <cfRule type="expression" dxfId="152" priority="77">
      <formula>AND($H27&lt;&gt;"",$L27&lt;&gt;"")</formula>
    </cfRule>
    <cfRule type="expression" dxfId="151" priority="78">
      <formula>$H27&lt;&gt;""</formula>
    </cfRule>
  </conditionalFormatting>
  <conditionalFormatting sqref="P26:Q26">
    <cfRule type="expression" dxfId="150" priority="73">
      <formula>$O26&lt;&gt;"yes"</formula>
    </cfRule>
  </conditionalFormatting>
  <conditionalFormatting sqref="Q26">
    <cfRule type="expression" dxfId="149" priority="66" stopIfTrue="1">
      <formula>$O26="yes"</formula>
    </cfRule>
    <cfRule type="notContainsBlanks" dxfId="148" priority="72" stopIfTrue="1">
      <formula>LEN(TRIM(Q26))&gt;0</formula>
    </cfRule>
  </conditionalFormatting>
  <conditionalFormatting sqref="P26">
    <cfRule type="notContainsBlanks" dxfId="147" priority="65" stopIfTrue="1">
      <formula>LEN(TRIM(P26))&gt;0</formula>
    </cfRule>
    <cfRule type="expression" dxfId="146" priority="67">
      <formula>$O26="yes"</formula>
    </cfRule>
  </conditionalFormatting>
  <conditionalFormatting sqref="Q26">
    <cfRule type="notContainsBlanks" dxfId="145" priority="63" stopIfTrue="1">
      <formula>LEN(TRIM(Q26))&gt;0</formula>
    </cfRule>
    <cfRule type="expression" dxfId="144" priority="64">
      <formula>$O26="yes"</formula>
    </cfRule>
  </conditionalFormatting>
  <conditionalFormatting sqref="M26">
    <cfRule type="notContainsBlanks" dxfId="143" priority="61">
      <formula>LEN(TRIM(M26))&gt;0</formula>
    </cfRule>
    <cfRule type="expression" dxfId="142" priority="74">
      <formula>OR($H26="yes",$H26="Already maximized - we have achieved Zero Waste")</formula>
    </cfRule>
  </conditionalFormatting>
  <conditionalFormatting sqref="H26">
    <cfRule type="containsBlanks" dxfId="141" priority="60" stopIfTrue="1">
      <formula>LEN(TRIM(H26))=0</formula>
    </cfRule>
  </conditionalFormatting>
  <conditionalFormatting sqref="H26">
    <cfRule type="notContainsBlanks" dxfId="140" priority="59">
      <formula>LEN(TRIM(H26))&gt;0</formula>
    </cfRule>
  </conditionalFormatting>
  <conditionalFormatting sqref="R26">
    <cfRule type="expression" dxfId="139" priority="57">
      <formula>$O26="yes"</formula>
    </cfRule>
  </conditionalFormatting>
  <conditionalFormatting sqref="R26">
    <cfRule type="expression" dxfId="138" priority="58">
      <formula>$O26&lt;&gt;"yes"</formula>
    </cfRule>
  </conditionalFormatting>
  <conditionalFormatting sqref="R26">
    <cfRule type="expression" dxfId="137" priority="55" stopIfTrue="1">
      <formula>$O26="yes"</formula>
    </cfRule>
    <cfRule type="notContainsBlanks" dxfId="136" priority="56" stopIfTrue="1">
      <formula>LEN(TRIM(R26))&gt;0</formula>
    </cfRule>
  </conditionalFormatting>
  <conditionalFormatting sqref="R26">
    <cfRule type="notContainsBlanks" dxfId="135" priority="53" stopIfTrue="1">
      <formula>LEN(TRIM(R26))&gt;0</formula>
    </cfRule>
    <cfRule type="expression" dxfId="134" priority="54">
      <formula>$O26="yes"</formula>
    </cfRule>
  </conditionalFormatting>
  <conditionalFormatting sqref="L26">
    <cfRule type="expression" dxfId="133" priority="51">
      <formula>AND($H26&lt;&gt;"",$L26&lt;&gt;"")</formula>
    </cfRule>
    <cfRule type="expression" dxfId="132" priority="52">
      <formula>$H26&lt;&gt;""</formula>
    </cfRule>
  </conditionalFormatting>
  <conditionalFormatting sqref="H11:H12">
    <cfRule type="notContainsBlanks" dxfId="131" priority="47">
      <formula>LEN(TRIM(H11))&gt;0</formula>
    </cfRule>
    <cfRule type="containsBlanks" dxfId="130" priority="48">
      <formula>LEN(TRIM(H11))=0</formula>
    </cfRule>
  </conditionalFormatting>
  <conditionalFormatting sqref="J11:J12">
    <cfRule type="expression" dxfId="129" priority="45">
      <formula>AND(H11&lt;&gt;"",J11&lt;&gt;"")</formula>
    </cfRule>
    <cfRule type="expression" dxfId="128" priority="46">
      <formula>$H11&lt;&gt;""</formula>
    </cfRule>
  </conditionalFormatting>
  <conditionalFormatting sqref="N12">
    <cfRule type="notContainsBlanks" dxfId="127" priority="27">
      <formula>LEN(TRIM(N12))&gt;0</formula>
    </cfRule>
    <cfRule type="expression" dxfId="126" priority="744">
      <formula>AND($H12&lt;&gt;"yes",$H12&lt;&gt;"")</formula>
    </cfRule>
  </conditionalFormatting>
  <conditionalFormatting sqref="O17">
    <cfRule type="expression" dxfId="125" priority="18" stopIfTrue="1">
      <formula>AND($H17&lt;&gt;"",$O17&lt;&gt;"")</formula>
    </cfRule>
    <cfRule type="expression" dxfId="124" priority="19">
      <formula>AND($H17&lt;&gt;"We regularly monitor and record waste produced and have set a zero waste target",$H17&lt;&gt;"")</formula>
    </cfRule>
  </conditionalFormatting>
  <conditionalFormatting sqref="N11">
    <cfRule type="expression" dxfId="123" priority="742">
      <formula>AND($H11&lt;&gt;"",$P11&lt;&gt;"")</formula>
    </cfRule>
    <cfRule type="expression" dxfId="122" priority="743">
      <formula>AND($H11&lt;&gt;"yes",$H11&lt;&gt;"")</formula>
    </cfRule>
  </conditionalFormatting>
  <conditionalFormatting sqref="O11:Q12">
    <cfRule type="expression" dxfId="121" priority="9" stopIfTrue="1">
      <formula>$N11&lt;&gt;"yes"</formula>
    </cfRule>
  </conditionalFormatting>
  <conditionalFormatting sqref="P11:P12">
    <cfRule type="notContainsBlanks" dxfId="120" priority="10" stopIfTrue="1">
      <formula>LEN(TRIM(P11))&gt;0</formula>
    </cfRule>
  </conditionalFormatting>
  <conditionalFormatting sqref="O11:Q12">
    <cfRule type="notContainsBlanks" dxfId="119" priority="11" stopIfTrue="1">
      <formula>LEN(TRIM(O11))&gt;0</formula>
    </cfRule>
    <cfRule type="expression" dxfId="118" priority="12">
      <formula>$N11="yes"</formula>
    </cfRule>
  </conditionalFormatting>
  <conditionalFormatting sqref="Q11:Q12">
    <cfRule type="notContainsBlanks" dxfId="117" priority="6" stopIfTrue="1">
      <formula>LEN(TRIM(Q11))&gt;0</formula>
    </cfRule>
  </conditionalFormatting>
  <conditionalFormatting sqref="O20">
    <cfRule type="expression" dxfId="116" priority="233">
      <formula>AND($H$20&lt;&gt;"Already maximized - we have achieved Zero Waste",$H$20&lt;&gt;"")</formula>
    </cfRule>
  </conditionalFormatting>
  <conditionalFormatting sqref="O19:O20">
    <cfRule type="expression" dxfId="115" priority="4">
      <formula>AND($H19&lt;&gt;"",$O19&lt;&gt;"")</formula>
    </cfRule>
    <cfRule type="expression" dxfId="114" priority="234">
      <formula>AND($H19="no",$H19&lt;&gt;"")</formula>
    </cfRule>
  </conditionalFormatting>
  <conditionalFormatting sqref="O21:O27">
    <cfRule type="notContainsBlanks" dxfId="113" priority="1">
      <formula>LEN(TRIM(O21))&gt;0</formula>
    </cfRule>
    <cfRule type="expression" dxfId="112" priority="746">
      <formula>AND($H21&lt;&gt;"yes",$H21&lt;&gt;"")</formula>
    </cfRule>
  </conditionalFormatting>
  <dataValidations count="14">
    <dataValidation type="list" allowBlank="1" showInputMessage="1" showErrorMessage="1" sqref="H21:H27 H19" xr:uid="{3E08AC0B-AFB0-44E6-AC07-9DD485871BC8}">
      <formula1>$C$35:$C$38</formula1>
    </dataValidation>
    <dataValidation type="list" allowBlank="1" showInputMessage="1" showErrorMessage="1" sqref="I17:I27" xr:uid="{B0D82E0F-B91F-495D-9714-5C1650A10BFA}">
      <formula1>$C$34:$C$36</formula1>
    </dataValidation>
    <dataValidation type="list" allowBlank="1" showInputMessage="1" showErrorMessage="1" sqref="R29 R22:R27 R20 O17:O27 N11:N12" xr:uid="{8D0F54A9-50BA-47BF-A6D7-A7C03D4EC095}">
      <formula1>$C$35:$C$36</formula1>
    </dataValidation>
    <dataValidation type="list" allowBlank="1" showInputMessage="1" showErrorMessage="1" sqref="C17:C27" xr:uid="{BB80DA87-39F6-461B-9C64-FC943C122731}">
      <formula1>$C$49:$C$51</formula1>
    </dataValidation>
    <dataValidation type="list" allowBlank="1" showInputMessage="1" showErrorMessage="1" sqref="R21 R19" xr:uid="{D396E587-25D9-412B-86A5-9325D2312BED}">
      <formula1>$F$35:$F$36</formula1>
    </dataValidation>
    <dataValidation type="list" allowBlank="1" showInputMessage="1" showErrorMessage="1" sqref="H20" xr:uid="{2D0DBB9A-1155-4D9B-919E-82EB8D8A8E48}">
      <formula1>$F$34:$F$38</formula1>
    </dataValidation>
    <dataValidation type="list" allowBlank="1" showInputMessage="1" showErrorMessage="1" sqref="H17" xr:uid="{3565A5CC-21B5-FB4F-8FB7-56FFD342BD92}">
      <formula1>$G$34:$G$39</formula1>
    </dataValidation>
    <dataValidation type="list" allowBlank="1" showInputMessage="1" showErrorMessage="1" sqref="H18" xr:uid="{357BA954-9D82-2E49-ADB0-1F36E4E5DF5A}">
      <formula1>$H$34:$H$38</formula1>
    </dataValidation>
    <dataValidation type="list" allowBlank="1" showInputMessage="1" showErrorMessage="1" sqref="C11:C12" xr:uid="{DFCA8984-5883-4B59-B2C2-198F61F02076}">
      <formula1>$C$48:$C$50</formula1>
    </dataValidation>
    <dataValidation type="custom" showInputMessage="1" showErrorMessage="1" sqref="L12" xr:uid="{EE324278-5F6A-4C8A-A19B-E0E6AAE2343D}">
      <formula1>NOT(ISBLANK(G12))</formula1>
    </dataValidation>
    <dataValidation type="list" allowBlank="1" showInputMessage="1" showErrorMessage="1" sqref="R17" xr:uid="{B15266BA-CC25-4423-9213-C31B4E7C0C1C}">
      <formula1>$G$34:$G$37</formula1>
    </dataValidation>
    <dataValidation type="list" allowBlank="1" showInputMessage="1" showErrorMessage="1" sqref="R18" xr:uid="{5490CA3E-E38C-41CF-A1E2-54A30D9E1F21}">
      <formula1>$H$34:$H$36</formula1>
    </dataValidation>
    <dataValidation showInputMessage="1" showErrorMessage="1" sqref="L11 O11:O12 L17:L27 M18:M27" xr:uid="{EBFB0DAE-B75B-4788-9ACF-2B3511727129}"/>
    <dataValidation type="custom" showInputMessage="1" showErrorMessage="1" sqref="H11:H12 J11:J12" xr:uid="{141E3C3C-D976-435D-AAB6-8C8C8A54F6E8}">
      <formula1>NOT(ISBLANK(D11))</formula1>
    </dataValidation>
  </dataValidations>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4110C-1BD0-E045-9307-EDB20D0B9C20}">
  <sheetPr>
    <tabColor rgb="FFFF99FF"/>
  </sheetPr>
  <dimension ref="A1:U49"/>
  <sheetViews>
    <sheetView zoomScale="40" zoomScaleNormal="40" workbookViewId="0">
      <selection activeCell="L7" sqref="L7"/>
    </sheetView>
  </sheetViews>
  <sheetFormatPr defaultColWidth="29.88671875" defaultRowHeight="15.6"/>
  <cols>
    <col min="1" max="1" width="8.33203125" style="23" customWidth="1"/>
    <col min="2" max="2" width="10.88671875" style="23" customWidth="1"/>
    <col min="3" max="3" width="17.6640625" style="23" customWidth="1"/>
    <col min="4" max="4" width="26.109375" style="23" customWidth="1"/>
    <col min="5" max="5" width="8.109375" style="23" customWidth="1"/>
    <col min="6" max="6" width="36.109375" style="23" customWidth="1"/>
    <col min="7" max="7" width="46.33203125" style="23" customWidth="1"/>
    <col min="8" max="8" width="29.88671875" style="23"/>
    <col min="9" max="9" width="21.33203125" style="23" customWidth="1"/>
    <col min="10" max="10" width="29.88671875" style="23"/>
    <col min="11" max="11" width="29.88671875" style="23" customWidth="1"/>
    <col min="12" max="18" width="29.88671875" style="23"/>
    <col min="19" max="19" width="29.88671875" style="23" customWidth="1"/>
    <col min="20" max="16384" width="29.88671875" style="23"/>
  </cols>
  <sheetData>
    <row r="1" spans="1:21" ht="25.5" thickBot="1">
      <c r="A1" s="710" t="s">
        <v>22</v>
      </c>
      <c r="B1" s="711"/>
      <c r="C1" s="711"/>
      <c r="D1" s="712"/>
      <c r="E1" s="425" t="s">
        <v>401</v>
      </c>
      <c r="F1" s="426"/>
      <c r="G1" s="426"/>
      <c r="H1" s="427"/>
      <c r="I1" s="70" t="s">
        <v>22</v>
      </c>
      <c r="J1" s="427"/>
      <c r="K1" s="70" t="s">
        <v>22</v>
      </c>
      <c r="L1" s="427"/>
      <c r="M1" s="427"/>
      <c r="N1" s="427"/>
      <c r="O1" s="427"/>
      <c r="P1" s="427"/>
      <c r="Q1" s="427"/>
      <c r="R1" s="427"/>
      <c r="S1" s="70" t="s">
        <v>22</v>
      </c>
      <c r="T1" s="428"/>
      <c r="U1" s="72"/>
    </row>
    <row r="2" spans="1:21">
      <c r="A2" s="72"/>
      <c r="B2" s="72"/>
      <c r="C2" s="72"/>
      <c r="D2" s="72"/>
      <c r="E2" s="72"/>
      <c r="F2" s="72"/>
      <c r="G2" s="72"/>
      <c r="H2" s="72"/>
      <c r="I2" s="72"/>
      <c r="J2" s="72"/>
      <c r="K2" s="72"/>
      <c r="L2" s="72"/>
      <c r="M2" s="72"/>
      <c r="N2" s="72"/>
      <c r="O2" s="72"/>
      <c r="P2" s="72"/>
      <c r="Q2" s="72"/>
      <c r="R2" s="72"/>
      <c r="S2" s="72"/>
      <c r="T2" s="72"/>
      <c r="U2" s="72"/>
    </row>
    <row r="3" spans="1:21" ht="15.95" thickBot="1">
      <c r="A3" s="72"/>
      <c r="B3" s="72"/>
      <c r="C3" s="72"/>
      <c r="D3" s="72"/>
      <c r="E3" s="72"/>
      <c r="F3" s="72"/>
      <c r="G3" s="72"/>
      <c r="H3" s="72"/>
      <c r="I3" s="72"/>
      <c r="J3" s="72"/>
      <c r="K3" s="72"/>
      <c r="L3" s="72"/>
      <c r="M3" s="72"/>
      <c r="N3" s="72"/>
      <c r="O3" s="72"/>
      <c r="P3" s="72"/>
      <c r="Q3" s="72"/>
      <c r="R3" s="72"/>
      <c r="S3" s="72"/>
      <c r="T3" s="72"/>
      <c r="U3" s="72"/>
    </row>
    <row r="4" spans="1:21" ht="27" customHeight="1" thickBot="1">
      <c r="A4" s="707" t="s">
        <v>22</v>
      </c>
      <c r="B4" s="708"/>
      <c r="C4" s="708"/>
      <c r="D4" s="709"/>
      <c r="E4" s="73"/>
      <c r="F4" s="704" t="s">
        <v>24</v>
      </c>
      <c r="G4" s="705"/>
      <c r="H4" s="705"/>
      <c r="I4" s="705"/>
      <c r="J4" s="706"/>
      <c r="K4" s="73"/>
      <c r="L4" s="73"/>
      <c r="M4" s="73"/>
      <c r="N4" s="73"/>
      <c r="O4" s="72"/>
      <c r="P4" s="72"/>
      <c r="Q4" s="72"/>
      <c r="R4" s="72"/>
      <c r="S4" s="72"/>
      <c r="T4" s="72"/>
      <c r="U4" s="72"/>
    </row>
    <row r="5" spans="1:21" ht="18.600000000000001" thickBot="1">
      <c r="A5" s="74"/>
      <c r="B5" s="75"/>
      <c r="C5" s="75"/>
      <c r="D5" s="76"/>
      <c r="E5" s="73"/>
      <c r="F5" s="77" t="s">
        <v>25</v>
      </c>
      <c r="G5" s="78" t="s">
        <v>26</v>
      </c>
      <c r="H5" s="79" t="s">
        <v>27</v>
      </c>
      <c r="I5" s="80" t="s">
        <v>22</v>
      </c>
      <c r="J5" s="81" t="s">
        <v>28</v>
      </c>
      <c r="K5" s="73"/>
      <c r="L5" s="73"/>
      <c r="M5" s="73"/>
      <c r="N5" s="73"/>
      <c r="O5" s="72"/>
      <c r="P5" s="72"/>
      <c r="Q5" s="72"/>
      <c r="R5" s="72"/>
      <c r="S5" s="72"/>
      <c r="T5" s="72"/>
      <c r="U5" s="72"/>
    </row>
    <row r="6" spans="1:21" ht="18">
      <c r="A6" s="74"/>
      <c r="B6" s="75"/>
      <c r="C6" s="75"/>
      <c r="D6" s="76"/>
      <c r="E6" s="73"/>
      <c r="F6" s="82" t="s">
        <v>402</v>
      </c>
      <c r="G6" s="83">
        <f>COUNTIF(J13:J16,"Maintaining")</f>
        <v>0</v>
      </c>
      <c r="H6" s="84">
        <f>COUNTIF(J13:J16,"Above and Beyond")</f>
        <v>0</v>
      </c>
      <c r="I6" s="345"/>
      <c r="J6" s="295">
        <f>COUNTIF(J13:J16,"Taking Away")</f>
        <v>0</v>
      </c>
      <c r="K6" s="73"/>
      <c r="L6" s="73"/>
      <c r="M6" s="73"/>
      <c r="N6" s="73"/>
      <c r="O6" s="72"/>
      <c r="P6" s="72"/>
      <c r="Q6" s="72"/>
      <c r="R6" s="72"/>
      <c r="S6" s="72"/>
      <c r="T6" s="72"/>
      <c r="U6" s="72"/>
    </row>
    <row r="7" spans="1:21" ht="18.600000000000001" thickBot="1">
      <c r="A7" s="74"/>
      <c r="B7" s="75"/>
      <c r="C7" s="75"/>
      <c r="D7" s="76"/>
      <c r="E7" s="73"/>
      <c r="F7" s="86" t="s">
        <v>403</v>
      </c>
      <c r="G7" s="87">
        <f>COUNTIF(J20:J23,"Maintaining")</f>
        <v>0</v>
      </c>
      <c r="H7" s="88">
        <f>COUNTIF(J20:J23,"Above and Beyond")</f>
        <v>0</v>
      </c>
      <c r="I7" s="75"/>
      <c r="J7" s="302">
        <f>COUNTIF(J20:J23,"Taking Away")</f>
        <v>0</v>
      </c>
      <c r="K7" s="73"/>
      <c r="L7" s="73"/>
      <c r="M7" s="73"/>
      <c r="N7" s="73"/>
      <c r="O7" s="72"/>
      <c r="P7" s="72"/>
      <c r="Q7" s="72"/>
      <c r="R7" s="72"/>
      <c r="S7" s="72"/>
      <c r="T7" s="72"/>
      <c r="U7" s="72"/>
    </row>
    <row r="8" spans="1:21" ht="18.600000000000001" thickBot="1">
      <c r="A8" s="90"/>
      <c r="B8" s="91"/>
      <c r="C8" s="91"/>
      <c r="D8" s="92"/>
      <c r="E8" s="73"/>
      <c r="F8" s="261" t="s">
        <v>31</v>
      </c>
      <c r="G8" s="94">
        <f>SUM(G5:G7)</f>
        <v>0</v>
      </c>
      <c r="H8" s="95">
        <f>SUM(H5:H7)</f>
        <v>0</v>
      </c>
      <c r="I8" s="91"/>
      <c r="J8" s="96">
        <f>SUM(J5:J7)</f>
        <v>0</v>
      </c>
      <c r="K8" s="73"/>
      <c r="L8" s="73"/>
      <c r="M8" s="73"/>
      <c r="N8" s="73"/>
      <c r="O8" s="72"/>
      <c r="P8" s="72"/>
      <c r="Q8" s="72"/>
      <c r="R8" s="72"/>
      <c r="S8" s="72"/>
      <c r="T8" s="72"/>
      <c r="U8" s="72"/>
    </row>
    <row r="9" spans="1:21">
      <c r="A9" s="72"/>
      <c r="B9" s="72"/>
      <c r="C9" s="72"/>
      <c r="D9" s="72"/>
      <c r="E9" s="72"/>
      <c r="F9" s="72"/>
      <c r="G9" s="72"/>
      <c r="H9" s="72"/>
      <c r="I9" s="72"/>
      <c r="J9" s="72"/>
      <c r="K9" s="72"/>
      <c r="L9" s="72"/>
      <c r="M9" s="72"/>
      <c r="N9" s="72"/>
      <c r="O9" s="72"/>
      <c r="P9" s="72"/>
      <c r="Q9" s="72"/>
      <c r="R9" s="72"/>
      <c r="S9" s="72"/>
      <c r="T9" s="72"/>
      <c r="U9" s="72"/>
    </row>
    <row r="10" spans="1:21" ht="15.95" thickBot="1">
      <c r="A10" s="72"/>
      <c r="B10" s="72"/>
      <c r="C10" s="72"/>
      <c r="D10" s="72"/>
      <c r="E10" s="72"/>
      <c r="F10" s="72"/>
      <c r="G10" s="72"/>
      <c r="H10" s="72"/>
      <c r="I10" s="72"/>
      <c r="J10" s="72"/>
      <c r="K10" s="72"/>
      <c r="L10" s="72"/>
      <c r="M10" s="72"/>
      <c r="N10" s="72"/>
      <c r="O10" s="72"/>
      <c r="P10" s="72"/>
      <c r="Q10" s="72"/>
      <c r="R10" s="72"/>
      <c r="S10" s="72"/>
      <c r="T10" s="72"/>
      <c r="U10" s="72"/>
    </row>
    <row r="11" spans="1:21" s="24" customFormat="1" ht="25.5" thickBot="1">
      <c r="A11" s="73"/>
      <c r="B11" s="73"/>
      <c r="C11" s="73"/>
      <c r="D11" s="73"/>
      <c r="E11" s="73"/>
      <c r="F11" s="97" t="s">
        <v>402</v>
      </c>
      <c r="G11" s="98"/>
      <c r="H11" s="99" t="s">
        <v>32</v>
      </c>
      <c r="I11" s="100"/>
      <c r="J11" s="100"/>
      <c r="K11" s="100"/>
      <c r="L11" s="100"/>
      <c r="M11" s="100"/>
      <c r="N11" s="101"/>
      <c r="O11" s="304" t="s">
        <v>33</v>
      </c>
      <c r="P11" s="165"/>
      <c r="Q11" s="165"/>
      <c r="R11" s="166"/>
      <c r="S11" s="167"/>
      <c r="T11" s="305" t="s">
        <v>34</v>
      </c>
      <c r="U11" s="73"/>
    </row>
    <row r="12" spans="1:21" s="24" customFormat="1" ht="72.599999999999994" thickBot="1">
      <c r="A12" s="306" t="s">
        <v>35</v>
      </c>
      <c r="B12" s="307" t="s">
        <v>36</v>
      </c>
      <c r="C12" s="308" t="s">
        <v>37</v>
      </c>
      <c r="D12" s="308" t="s">
        <v>38</v>
      </c>
      <c r="E12" s="310" t="s">
        <v>39</v>
      </c>
      <c r="F12" s="306" t="s">
        <v>40</v>
      </c>
      <c r="G12" s="309" t="s">
        <v>41</v>
      </c>
      <c r="H12" s="306" t="s">
        <v>42</v>
      </c>
      <c r="I12" s="308" t="s">
        <v>43</v>
      </c>
      <c r="J12" s="308" t="s">
        <v>24</v>
      </c>
      <c r="K12" s="308" t="s">
        <v>44</v>
      </c>
      <c r="L12" s="308" t="s">
        <v>45</v>
      </c>
      <c r="M12" s="308" t="s">
        <v>46</v>
      </c>
      <c r="N12" s="309" t="s">
        <v>47</v>
      </c>
      <c r="O12" s="112" t="s">
        <v>48</v>
      </c>
      <c r="P12" s="113" t="s">
        <v>49</v>
      </c>
      <c r="Q12" s="113" t="s">
        <v>50</v>
      </c>
      <c r="R12" s="113" t="s">
        <v>51</v>
      </c>
      <c r="S12" s="114" t="s">
        <v>44</v>
      </c>
      <c r="T12" s="313" t="s">
        <v>52</v>
      </c>
      <c r="U12" s="73"/>
    </row>
    <row r="13" spans="1:21" s="24" customFormat="1" ht="57" customHeight="1">
      <c r="A13" s="629">
        <v>277.10000000000002</v>
      </c>
      <c r="B13" s="314" t="s">
        <v>53</v>
      </c>
      <c r="C13" s="266" t="s">
        <v>92</v>
      </c>
      <c r="D13" s="315" t="s">
        <v>404</v>
      </c>
      <c r="E13" s="658" t="s">
        <v>405</v>
      </c>
      <c r="F13" s="268" t="s">
        <v>406</v>
      </c>
      <c r="G13" s="661"/>
      <c r="H13" s="270"/>
      <c r="I13" s="271"/>
      <c r="J13" s="271" t="str">
        <f>IF(I13="Not BIA Question","not BIA Question",IF(AND(H13="yes",I13="yes"),"Maintaining",IF(AND(H13="no",I13="no"),"Maintaining",IF(AND(H13="no",I13="yes"),"Taking Away",IF(AND(H13="yes",I13="no"),"Above and Beyond","")))))</f>
        <v/>
      </c>
      <c r="K13" s="272" t="str">
        <f>IF(OR(H13="not sure",H13="not relevant"),0,IF(AND(C13="Percent Total Workers",H13="yes"),'Inclusive &amp; Healthy Workplace'!$D$39,IF(AND(C13="Percent Total Facilities",H13="yes"),'Inclusive &amp; Healthy Workplace'!$D$38,IF(AND(C13="Percent Total Workers",H13="no"),0,IF(AND(C13="Percent Total Facilities",H13="no"),0,IF(AND(C13="Percent Total Workers",H13="not relevant"),0,IF(AND(C13="Percent Total Facilities",'Inclusive &amp; Healthy Workplace'!$H$11="not relevant"),0,"")))))))</f>
        <v/>
      </c>
      <c r="L13" s="273"/>
      <c r="M13" s="274"/>
      <c r="N13" s="429" t="s">
        <v>407</v>
      </c>
      <c r="O13" s="279"/>
      <c r="P13" s="274"/>
      <c r="Q13" s="274"/>
      <c r="R13" s="361"/>
      <c r="S13" s="283" t="str">
        <f>IF(I13="Not BIA Question","Not BIA Question",IF(AND(C13="Percent Total Workers",R13="yes"),'Inclusive &amp; Healthy Workplace'!$E$39,IF(AND(C13="Percent Total Workers",R13="no"),0,IF(AND(C13="Percent Total Facilities",R13="yes"),'Inclusive &amp; Healthy Workplace'!$E$38,IF(AND(C13="Percent Total Facilities",R13="no"),0,"")))))</f>
        <v/>
      </c>
      <c r="T13" s="663"/>
      <c r="U13" s="73"/>
    </row>
    <row r="14" spans="1:21" ht="236.25" customHeight="1">
      <c r="A14" s="201">
        <v>277.60000000000002</v>
      </c>
      <c r="B14" s="318" t="s">
        <v>53</v>
      </c>
      <c r="C14" s="132" t="s">
        <v>92</v>
      </c>
      <c r="D14" s="142" t="s">
        <v>404</v>
      </c>
      <c r="E14" s="659" t="s">
        <v>408</v>
      </c>
      <c r="F14" s="134" t="s">
        <v>409</v>
      </c>
      <c r="G14" s="695" t="s">
        <v>410</v>
      </c>
      <c r="H14" s="136"/>
      <c r="I14" s="123"/>
      <c r="J14" s="137" t="str">
        <f t="shared" ref="J14" si="0">IF(I14="Not BIA Question","not BIA Question",IF(AND(H14="yes",I14="yes"),"Maintaining",IF(AND(H14="no",I14="no"),"Maintaining",IF(AND(H14="no",I14="yes"),"Taking Away",IF(AND(H14="yes",I14="no"),"Above and Beyond","")))))</f>
        <v/>
      </c>
      <c r="K14" s="138" t="str">
        <f>IF(OR(H14="not sure",H14="not relevant"),0,IF(AND(C14="Percent Total Workers",H14="yes"),'Inclusive &amp; Healthy Workplace'!$D$39,IF(AND(C14="Percent Total Facilities",H14="yes"),'Inclusive &amp; Healthy Workplace'!$D$38,IF(AND(C14="Percent Total Workers",H14="no"),0,IF(AND(C14="Percent Total Facilities",H14="no"),0,IF(AND(C14="Percent Total Workers",H14="not relevant"),0,IF(AND(C14="Percent Total Facilities",'Inclusive &amp; Healthy Workplace'!$H$11="not relevant"),0,"")))))))</f>
        <v/>
      </c>
      <c r="L14" s="176"/>
      <c r="M14" s="139"/>
      <c r="N14" s="140" t="s">
        <v>411</v>
      </c>
      <c r="O14" s="279"/>
      <c r="P14" s="364"/>
      <c r="Q14" s="364"/>
      <c r="R14" s="364"/>
      <c r="S14" s="129" t="str">
        <f>IF(I14="Not BIA Question","Not BIA Question",IF(AND(C14="Percent Total Workers",R14="yes"),$E$45,IF(AND(C14="Percent Total Workers",R14="no"),0,IF(AND(C14="Percent Total Facilities",R14="yes"),$E$44,IF(AND(C14="Percent Total Facilities",R14="no"),0,"")))))</f>
        <v/>
      </c>
      <c r="T14" s="141"/>
      <c r="U14" s="72"/>
    </row>
    <row r="15" spans="1:21" ht="45" customHeight="1" thickBot="1">
      <c r="A15" s="218" t="s">
        <v>53</v>
      </c>
      <c r="B15" s="322" t="s">
        <v>53</v>
      </c>
      <c r="C15" s="146" t="s">
        <v>53</v>
      </c>
      <c r="D15" s="242" t="s">
        <v>53</v>
      </c>
      <c r="E15" s="660" t="s">
        <v>412</v>
      </c>
      <c r="F15" s="367" t="s">
        <v>413</v>
      </c>
      <c r="G15" s="648"/>
      <c r="H15" s="331"/>
      <c r="I15" s="332" t="s">
        <v>72</v>
      </c>
      <c r="J15" s="641" t="str">
        <f>IF(I15="Not BIA Question","Not BIA Question",IF(AND(H15="yes",I15="yes"),"Maintaining",IF(AND(H15="no",I15="no"),"Maintaining",IF(AND(H15="no",I15="yes"),"Taking Away",IF(AND(H15="yes",I15="no"),"Above and Beyond","")))))</f>
        <v>Not BIA Question</v>
      </c>
      <c r="K15" s="644" t="str">
        <f>IF(OR(H15="not sure",H15="not relevant"),0,IF(AND(C15="Percent Total Workers",H15="yes"),$D$45,IF(AND(C15="Percent Total Facilities",H15="yes"),$D$44,IF(AND(C15="Percent Total Workers",H15="no"),0,IF(AND(C15="Percent Total Facilities",H15="no"),0,IF(AND(C15="Percent Total Workers",H15="not relevant"),0,IF(AND(C15="Percent Total Facilities",H15="not relevant"),0,"")))))))</f>
        <v/>
      </c>
      <c r="L15" s="171"/>
      <c r="M15" s="333"/>
      <c r="N15" s="334"/>
      <c r="O15" s="421"/>
      <c r="P15" s="333"/>
      <c r="Q15" s="333"/>
      <c r="R15" s="333"/>
      <c r="S15" s="662" t="str">
        <f>IF(I15="Not BIA Question","Not BIA Question",IF(AND(C15="Percent Total Workers",R15="yes"),$E$45,IF(AND(C15="Percent Total Workers",R15="no"),0,IF(AND(C15="Percent Total Facilities",R15="yes"),$E$44,IF(AND(C15="Percent Total Facilities",R15="no"),0,"")))))</f>
        <v>Not BIA Question</v>
      </c>
      <c r="T15" s="393"/>
      <c r="U15" s="72"/>
    </row>
    <row r="16" spans="1:21" ht="42" customHeight="1" thickBot="1">
      <c r="A16" s="630">
        <v>277.7</v>
      </c>
      <c r="B16" s="635" t="s">
        <v>53</v>
      </c>
      <c r="C16" s="350" t="s">
        <v>232</v>
      </c>
      <c r="D16" s="636" t="s">
        <v>404</v>
      </c>
      <c r="E16" s="634" t="s">
        <v>414</v>
      </c>
      <c r="F16" s="148" t="s">
        <v>415</v>
      </c>
      <c r="G16" s="415"/>
      <c r="H16" s="150"/>
      <c r="I16" s="151"/>
      <c r="J16" s="152" t="str">
        <f>IF(I16="Not BIA Question","not BIA Question",IF(AND(H16="yes",I16="yes"),"Maintaining",IF(AND(H16="no",I16="no"),"Maintaining",IF(AND(H16="no",I16="yes"),"Taking Away",IF(AND(H16="yes",I16="no"),"Above and Beyond","")))))</f>
        <v/>
      </c>
      <c r="K16" s="153" t="str">
        <f>IF(OR(H16="not sure",H16="not relevant"),0,IF(AND(C16="Percent Total Workers",H16="yes"),$D$45,IF(AND(C16="Percent Total Facilities",H16="yes"),$D$44,IF(AND(C16="Percent Total Workers",H16="no"),0,IF(AND(C16="Percent Total Facilities",H16="no"),0,IF(AND(C16="Percent Total Workers",H16="not relevant"),0,IF(AND(C16="Percent Total Facilities",H16="not relevant"),0,"")))))))</f>
        <v/>
      </c>
      <c r="L16" s="154"/>
      <c r="M16" s="155"/>
      <c r="N16" s="156" t="s">
        <v>416</v>
      </c>
      <c r="O16" s="157"/>
      <c r="P16" s="155"/>
      <c r="Q16" s="155"/>
      <c r="R16" s="155"/>
      <c r="S16" s="243" t="str">
        <f>IF(I16="Not BIA Question","Not BIA Question",IF(AND(C16="Percent Total Workers",R16="yes"),$E$45,IF(AND(C16="Percent Total Workers",R16="no"),0,IF(AND(C16="Percent Total Facilities",R16="yes"),$E$44,IF(AND(C16="Percent Total Facilities",R16="no"),0,"")))))</f>
        <v/>
      </c>
      <c r="T16" s="159"/>
      <c r="U16" s="72"/>
    </row>
    <row r="17" spans="1:21" ht="15.95" thickBot="1">
      <c r="A17" s="72"/>
      <c r="B17" s="72"/>
      <c r="C17" s="160"/>
      <c r="D17" s="160"/>
      <c r="E17" s="72"/>
      <c r="F17" s="161"/>
      <c r="G17" s="161"/>
      <c r="H17" s="160"/>
      <c r="I17" s="160"/>
      <c r="J17" s="72"/>
      <c r="K17" s="72"/>
      <c r="L17" s="72"/>
      <c r="M17" s="72"/>
      <c r="N17" s="72"/>
      <c r="O17" s="72"/>
      <c r="P17" s="72"/>
      <c r="Q17" s="72"/>
      <c r="R17" s="72"/>
      <c r="S17" s="72"/>
      <c r="T17" s="72"/>
      <c r="U17" s="72"/>
    </row>
    <row r="18" spans="1:21" s="24" customFormat="1" ht="25.5" thickBot="1">
      <c r="A18" s="73"/>
      <c r="B18" s="73"/>
      <c r="C18" s="73"/>
      <c r="D18" s="73"/>
      <c r="E18" s="73"/>
      <c r="F18" s="97" t="s">
        <v>417</v>
      </c>
      <c r="G18" s="98"/>
      <c r="H18" s="99" t="s">
        <v>32</v>
      </c>
      <c r="I18" s="100"/>
      <c r="J18" s="100"/>
      <c r="K18" s="100"/>
      <c r="L18" s="100"/>
      <c r="M18" s="100"/>
      <c r="N18" s="101"/>
      <c r="O18" s="304" t="s">
        <v>33</v>
      </c>
      <c r="P18" s="165"/>
      <c r="Q18" s="165"/>
      <c r="R18" s="166"/>
      <c r="S18" s="167"/>
      <c r="T18" s="305" t="s">
        <v>34</v>
      </c>
      <c r="U18" s="73"/>
    </row>
    <row r="19" spans="1:21" s="24" customFormat="1" ht="72.599999999999994" thickBot="1">
      <c r="A19" s="107" t="s">
        <v>35</v>
      </c>
      <c r="B19" s="108" t="s">
        <v>36</v>
      </c>
      <c r="C19" s="109" t="s">
        <v>37</v>
      </c>
      <c r="D19" s="109" t="s">
        <v>38</v>
      </c>
      <c r="E19" s="111" t="s">
        <v>39</v>
      </c>
      <c r="F19" s="107" t="s">
        <v>40</v>
      </c>
      <c r="G19" s="110" t="s">
        <v>41</v>
      </c>
      <c r="H19" s="307" t="s">
        <v>42</v>
      </c>
      <c r="I19" s="308" t="s">
        <v>43</v>
      </c>
      <c r="J19" s="308" t="s">
        <v>24</v>
      </c>
      <c r="K19" s="308" t="s">
        <v>44</v>
      </c>
      <c r="L19" s="308" t="s">
        <v>45</v>
      </c>
      <c r="M19" s="308" t="s">
        <v>46</v>
      </c>
      <c r="N19" s="310" t="s">
        <v>47</v>
      </c>
      <c r="O19" s="112" t="s">
        <v>48</v>
      </c>
      <c r="P19" s="113" t="s">
        <v>49</v>
      </c>
      <c r="Q19" s="113" t="s">
        <v>50</v>
      </c>
      <c r="R19" s="113" t="s">
        <v>51</v>
      </c>
      <c r="S19" s="264" t="s">
        <v>44</v>
      </c>
      <c r="T19" s="115" t="s">
        <v>52</v>
      </c>
      <c r="U19" s="73"/>
    </row>
    <row r="20" spans="1:21" ht="72.75" customHeight="1">
      <c r="A20" s="629">
        <v>155</v>
      </c>
      <c r="B20" s="265" t="s">
        <v>53</v>
      </c>
      <c r="C20" s="266" t="s">
        <v>232</v>
      </c>
      <c r="D20" s="266" t="s">
        <v>418</v>
      </c>
      <c r="E20" s="315" t="s">
        <v>419</v>
      </c>
      <c r="F20" s="268" t="s">
        <v>420</v>
      </c>
      <c r="G20" s="269" t="s">
        <v>421</v>
      </c>
      <c r="H20" s="270"/>
      <c r="I20" s="271"/>
      <c r="J20" s="431" t="str">
        <f>IF(I20="Not BIA Question","Not BIA Question",IF(AND(H20="yes",I20="yes"),"Maintaining",IF(AND(H20="no",I20="no"),"Maintaining",IF(AND(H20="no",I20="yes"),"Taking Away",IF(AND(H20="yes",I20="no"),"Above and Beyond","")))))</f>
        <v/>
      </c>
      <c r="K20" s="272" t="str">
        <f>IF(OR(H20="not sure",H20="not relevant"),0,IF(AND(C20="Percent Total Workers",H20="yes"),$D$45,IF(AND(C20="Percent Total Facilities",H20="yes"),$D$44,IF(AND(C20="Percent Total Workers",H20="no"),0,IF(AND(C20="Percent Total Facilities",H20="no"),0,IF(AND(C20="Percent Total Workers",H20="not relevant"),0,IF(AND(C20="Percent Total Facilities",H20="not relevant"),0,"")))))))</f>
        <v/>
      </c>
      <c r="L20" s="273"/>
      <c r="M20" s="274"/>
      <c r="N20" s="275" t="s">
        <v>422</v>
      </c>
      <c r="O20" s="637"/>
      <c r="P20" s="361"/>
      <c r="Q20" s="361"/>
      <c r="R20" s="361"/>
      <c r="S20" s="173" t="str">
        <f>IF(I20="Not BIA Question","Not BIA Question",IF(AND(C20="Percent Total Workers",R20="yes"),$E$45,IF(AND(C20="Percent Total Workers",R20="no"),0,IF(AND(C20="Percent Total Facilities",R20="yes"),$E$44,IF(AND(C20="Percent Total Facilities",R20="no"),0,"")))))</f>
        <v/>
      </c>
      <c r="T20" s="284"/>
      <c r="U20" s="72"/>
    </row>
    <row r="21" spans="1:21" ht="183" customHeight="1">
      <c r="A21" s="201">
        <v>156.1</v>
      </c>
      <c r="B21" s="318" t="s">
        <v>53</v>
      </c>
      <c r="C21" s="132" t="s">
        <v>232</v>
      </c>
      <c r="D21" s="132">
        <v>156.1</v>
      </c>
      <c r="E21" s="142" t="s">
        <v>423</v>
      </c>
      <c r="F21" s="134" t="s">
        <v>424</v>
      </c>
      <c r="G21" s="135" t="s">
        <v>425</v>
      </c>
      <c r="H21" s="136"/>
      <c r="I21" s="123"/>
      <c r="J21" s="137" t="str">
        <f>IF(I21="Not BIA Question","Not BIA Question",IF(AND(H21="yes",I21="yes"),"Maintaining",IF(AND(H21="no",I21="no"),"Maintaining",IF(AND(H21="no",I21="yes"),"Taking Away",IF(AND(H21="yes",I21="no"),"Above and Beyond","")))))</f>
        <v/>
      </c>
      <c r="K21" s="138" t="str">
        <f>IF(OR(H21="not sure",H21="not relevant"),0,IF(AND(C21="Percent Total Workers",H21="yes"),$D$45,IF(AND(C21="Percent Total Facilities",H21="yes"),$D$44,IF(AND(C21="Percent Total Workers",H21="no"),0,IF(AND(C21="Percent Total Facilities",H21="no"),0,IF(AND(C21="Percent Total Workers",H21="not relevant"),0,IF(AND(C21="Percent Total Facilities",H21="not relevant"),0,"")))))))</f>
        <v/>
      </c>
      <c r="L21" s="176"/>
      <c r="M21" s="139"/>
      <c r="N21" s="140" t="s">
        <v>426</v>
      </c>
      <c r="O21" s="432"/>
      <c r="P21" s="680"/>
      <c r="Q21" s="680"/>
      <c r="R21" s="680"/>
      <c r="S21" s="178" t="str">
        <f>IF(I21="Not BIA Question","Not BIA Question",IF(AND(C21="Percent Total Workers",R21="yes"),$E$45,IF(AND(C21="Percent Total Workers",R21="no"),0,IF(AND(C21="Percent Total Facilities",R21="yes"),$E$44,IF(AND(C21="Percent Total Facilities",R21="no"),0,"")))))</f>
        <v/>
      </c>
      <c r="T21" s="393"/>
      <c r="U21" s="72"/>
    </row>
    <row r="22" spans="1:21" ht="160.5" customHeight="1">
      <c r="A22" s="201">
        <v>156.19999999999999</v>
      </c>
      <c r="B22" s="318" t="s">
        <v>53</v>
      </c>
      <c r="C22" s="132" t="s">
        <v>232</v>
      </c>
      <c r="D22" s="132">
        <v>156.19999999999999</v>
      </c>
      <c r="E22" s="142" t="s">
        <v>427</v>
      </c>
      <c r="F22" s="134" t="s">
        <v>428</v>
      </c>
      <c r="G22" s="135" t="s">
        <v>429</v>
      </c>
      <c r="H22" s="136"/>
      <c r="I22" s="123"/>
      <c r="J22" s="137" t="str">
        <f>IF(I22="Not BIA Question","Not BIA Question",IF(AND(H22="yes",I22="yes"),"Maintaining",IF(AND(H22="no",I22="no"),"Maintaining",IF(AND(H22="no",I22="yes"),"Taking Away",IF(AND(H22="yes",I22="no"),"Above and Beyond","")))))</f>
        <v/>
      </c>
      <c r="K22" s="138" t="str">
        <f>IF(OR(H22="not sure",H22="not relevant"),0,IF(AND(C22="Percent Total Workers",H22="yes"),$D$45,IF(AND(C22="Percent Total Facilities",H22="yes"),$D$44,IF(AND(C22="Percent Total Workers",H22="no"),0,IF(AND(C22="Percent Total Facilities",H22="no"),0,IF(AND(C22="Percent Total Workers",H22="not relevant"),0,IF(AND(C22="Percent Total Facilities",H22="not relevant"),0,"")))))))</f>
        <v/>
      </c>
      <c r="L22" s="176"/>
      <c r="M22" s="139"/>
      <c r="N22" s="140" t="s">
        <v>430</v>
      </c>
      <c r="O22" s="432"/>
      <c r="P22" s="680"/>
      <c r="Q22" s="680"/>
      <c r="R22" s="680"/>
      <c r="S22" s="178" t="str">
        <f>IF(I22="Not BIA Question","Not BIA Question",IF(AND(C22="Percent Total Workers",R22="yes"),$E$45,IF(AND(C22="Percent Total Workers",R22="no"),0,IF(AND(C22="Percent Total Facilities",R22="yes"),$E$44,IF(AND(C22="Percent Total Facilities",R22="no"),0,"")))))</f>
        <v/>
      </c>
      <c r="T22" s="393"/>
      <c r="U22" s="72"/>
    </row>
    <row r="23" spans="1:21" ht="179.25" customHeight="1" thickBot="1">
      <c r="A23" s="218">
        <v>156.30000000000001</v>
      </c>
      <c r="B23" s="322" t="s">
        <v>53</v>
      </c>
      <c r="C23" s="146" t="s">
        <v>232</v>
      </c>
      <c r="D23" s="146">
        <v>156.30000000000001</v>
      </c>
      <c r="E23" s="430" t="s">
        <v>431</v>
      </c>
      <c r="F23" s="148" t="s">
        <v>432</v>
      </c>
      <c r="G23" s="242" t="s">
        <v>433</v>
      </c>
      <c r="H23" s="150"/>
      <c r="I23" s="151"/>
      <c r="J23" s="152" t="str">
        <f>IF(I23="Not BIA Question","Not BIA Question",IF(AND(H23="yes",I23="yes"),"Maintaining",IF(AND(H23="no",I23="no"),"Maintaining",IF(AND(H23="no",I23="yes"),"Taking Away",IF(AND(H23="yes",I23="no"),"Above and Beyond","")))))</f>
        <v/>
      </c>
      <c r="K23" s="153" t="str">
        <f>IF(OR(H23="not sure",H23="not relevant"),0,IF(AND(C23="Percent Total Workers",H23="yes"),$D$45,IF(AND(C23="Percent Total Facilities",H23="yes"),$D$44,IF(AND(C23="Percent Total Workers",H23="no"),0,IF(AND(C23="Percent Total Facilities",H23="no"),0,IF(AND(C23="Percent Total Workers",H23="not relevant"),0,IF(AND(C23="Percent Total Facilities",H23="not relevant"),0,"")))))))</f>
        <v/>
      </c>
      <c r="L23" s="154"/>
      <c r="M23" s="155"/>
      <c r="N23" s="156" t="s">
        <v>434</v>
      </c>
      <c r="O23" s="433"/>
      <c r="P23" s="672"/>
      <c r="Q23" s="672"/>
      <c r="R23" s="672"/>
      <c r="S23" s="182" t="str">
        <f>IF(I23="Not BIA Question","Not BIA Question",IF(AND(C23="Percent Total Workers",R23="yes"),$E$45,IF(AND(C23="Percent Total Workers",R23="no"),0,IF(AND(C23="Percent Total Facilities",R23="yes"),$E$44,IF(AND(C23="Percent Total Facilities",R23="no"),0,"")))))</f>
        <v/>
      </c>
      <c r="T23" s="159"/>
      <c r="U23" s="72"/>
    </row>
    <row r="24" spans="1:21">
      <c r="A24" s="72"/>
      <c r="B24" s="72"/>
      <c r="C24" s="72"/>
      <c r="D24" s="72"/>
      <c r="E24" s="72"/>
      <c r="F24" s="72"/>
      <c r="G24" s="72"/>
      <c r="H24" s="72"/>
      <c r="I24" s="72"/>
      <c r="J24" s="72"/>
      <c r="K24" s="72"/>
      <c r="L24" s="72"/>
      <c r="M24" s="72"/>
      <c r="N24" s="72"/>
      <c r="O24" s="72"/>
      <c r="P24" s="72"/>
      <c r="Q24" s="72"/>
      <c r="R24" s="72"/>
      <c r="S24" s="72"/>
      <c r="T24" s="72"/>
      <c r="U24" s="72"/>
    </row>
    <row r="25" spans="1:21" ht="15.95" hidden="1" thickBot="1">
      <c r="A25" s="72"/>
      <c r="B25" s="72"/>
      <c r="C25" s="72"/>
      <c r="D25" s="72"/>
      <c r="E25" s="72"/>
      <c r="F25" s="72"/>
      <c r="G25" s="72"/>
      <c r="H25" s="72"/>
      <c r="I25" s="72"/>
      <c r="J25" s="72"/>
      <c r="K25" s="72"/>
      <c r="L25" s="72"/>
      <c r="M25" s="72"/>
      <c r="N25" s="72"/>
      <c r="O25" s="72"/>
      <c r="P25" s="72"/>
      <c r="Q25" s="72"/>
      <c r="R25" s="72"/>
      <c r="S25" s="72"/>
      <c r="T25" s="72"/>
      <c r="U25" s="72"/>
    </row>
    <row r="26" spans="1:21" ht="25.5" hidden="1" thickBot="1">
      <c r="A26" s="72"/>
      <c r="B26" s="72"/>
      <c r="C26" s="710" t="s">
        <v>81</v>
      </c>
      <c r="D26" s="711"/>
      <c r="E26" s="711"/>
      <c r="F26" s="712"/>
      <c r="G26" s="72"/>
      <c r="H26" s="72"/>
      <c r="I26" s="72"/>
      <c r="J26" s="72"/>
      <c r="K26" s="72"/>
      <c r="L26" s="72"/>
      <c r="M26" s="72"/>
      <c r="N26" s="72"/>
      <c r="O26" s="72"/>
      <c r="P26" s="72"/>
      <c r="Q26" s="72"/>
      <c r="R26" s="72"/>
      <c r="S26" s="72"/>
      <c r="T26" s="72"/>
      <c r="U26" s="72"/>
    </row>
    <row r="27" spans="1:21" hidden="1">
      <c r="A27" s="72"/>
      <c r="B27" s="72"/>
      <c r="C27" s="72"/>
      <c r="D27" s="72"/>
      <c r="E27" s="72"/>
      <c r="F27" s="72"/>
      <c r="G27" s="72"/>
      <c r="H27" s="72"/>
      <c r="I27" s="72"/>
      <c r="J27" s="72"/>
      <c r="K27" s="72"/>
      <c r="L27" s="72"/>
      <c r="M27" s="72"/>
      <c r="N27" s="72"/>
      <c r="O27" s="72"/>
      <c r="P27" s="72"/>
      <c r="Q27" s="72"/>
      <c r="R27" s="72"/>
      <c r="S27" s="72"/>
      <c r="T27" s="72"/>
      <c r="U27" s="72"/>
    </row>
    <row r="28" spans="1:21" hidden="1">
      <c r="A28" s="72"/>
      <c r="B28" s="72"/>
      <c r="C28" s="184" t="s">
        <v>83</v>
      </c>
      <c r="D28" s="72"/>
      <c r="E28" s="72"/>
      <c r="F28" s="184" t="s">
        <v>225</v>
      </c>
      <c r="G28" s="184"/>
      <c r="H28" s="184" t="s">
        <v>226</v>
      </c>
      <c r="I28" s="72"/>
      <c r="J28" s="72"/>
      <c r="K28" s="72"/>
      <c r="L28" s="72"/>
      <c r="M28" s="72"/>
      <c r="N28" s="72"/>
      <c r="O28" s="72"/>
      <c r="P28" s="72"/>
      <c r="Q28" s="72"/>
      <c r="R28" s="72"/>
      <c r="S28" s="72"/>
      <c r="T28" s="72"/>
      <c r="U28" s="72"/>
    </row>
    <row r="29" spans="1:21" ht="139.5" hidden="1">
      <c r="A29" s="72"/>
      <c r="B29" s="72"/>
      <c r="C29" s="72" t="s">
        <v>72</v>
      </c>
      <c r="D29" s="72"/>
      <c r="E29" s="72"/>
      <c r="F29" s="337" t="s">
        <v>227</v>
      </c>
      <c r="G29" s="338" t="s">
        <v>228</v>
      </c>
      <c r="H29" s="337" t="s">
        <v>229</v>
      </c>
      <c r="I29" s="72"/>
      <c r="J29" s="72"/>
      <c r="K29" s="72"/>
      <c r="L29" s="72"/>
      <c r="M29" s="72"/>
      <c r="N29" s="72"/>
      <c r="O29" s="72"/>
      <c r="P29" s="72"/>
      <c r="Q29" s="72"/>
      <c r="R29" s="72"/>
      <c r="S29" s="72"/>
      <c r="T29" s="72"/>
      <c r="U29" s="72"/>
    </row>
    <row r="30" spans="1:21" ht="46.5" hidden="1">
      <c r="A30" s="72"/>
      <c r="B30" s="72"/>
      <c r="C30" s="72" t="s">
        <v>84</v>
      </c>
      <c r="D30" s="72"/>
      <c r="E30" s="72"/>
      <c r="F30" s="337" t="s">
        <v>230</v>
      </c>
      <c r="G30" s="338"/>
      <c r="H30" s="72" t="s">
        <v>85</v>
      </c>
      <c r="I30" s="72"/>
      <c r="J30" s="72"/>
      <c r="K30" s="72"/>
      <c r="L30" s="72"/>
      <c r="M30" s="72"/>
      <c r="N30" s="72"/>
      <c r="O30" s="72"/>
      <c r="P30" s="72"/>
      <c r="Q30" s="72"/>
      <c r="R30" s="72"/>
      <c r="S30" s="72"/>
      <c r="T30" s="72"/>
      <c r="U30" s="72"/>
    </row>
    <row r="31" spans="1:21" ht="62.1" hidden="1">
      <c r="A31" s="72"/>
      <c r="B31" s="72"/>
      <c r="C31" s="72" t="s">
        <v>85</v>
      </c>
      <c r="D31" s="72"/>
      <c r="E31" s="72"/>
      <c r="F31" s="337" t="s">
        <v>231</v>
      </c>
      <c r="G31" s="338"/>
      <c r="H31" s="72" t="s">
        <v>86</v>
      </c>
      <c r="I31" s="72"/>
      <c r="J31" s="72"/>
      <c r="K31" s="72"/>
      <c r="L31" s="72"/>
      <c r="M31" s="72"/>
      <c r="N31" s="72"/>
      <c r="O31" s="72"/>
      <c r="P31" s="72"/>
      <c r="Q31" s="72"/>
      <c r="R31" s="72"/>
      <c r="S31" s="72"/>
      <c r="T31" s="72"/>
      <c r="U31" s="72"/>
    </row>
    <row r="32" spans="1:21" hidden="1">
      <c r="A32" s="72"/>
      <c r="B32" s="72"/>
      <c r="C32" s="72" t="s">
        <v>86</v>
      </c>
      <c r="D32" s="72"/>
      <c r="E32" s="72"/>
      <c r="F32" s="72" t="s">
        <v>85</v>
      </c>
      <c r="G32" s="290"/>
      <c r="H32" s="72" t="s">
        <v>87</v>
      </c>
      <c r="I32" s="72"/>
      <c r="J32" s="72"/>
      <c r="K32" s="72"/>
      <c r="L32" s="72"/>
      <c r="M32" s="72"/>
      <c r="N32" s="72"/>
      <c r="O32" s="72"/>
      <c r="P32" s="72"/>
      <c r="Q32" s="72"/>
      <c r="R32" s="72"/>
      <c r="S32" s="72"/>
      <c r="T32" s="72"/>
      <c r="U32" s="72"/>
    </row>
    <row r="33" spans="1:21" hidden="1">
      <c r="A33" s="72"/>
      <c r="B33" s="72"/>
      <c r="C33" s="72" t="s">
        <v>87</v>
      </c>
      <c r="D33" s="72"/>
      <c r="E33" s="72"/>
      <c r="F33" s="72" t="s">
        <v>86</v>
      </c>
      <c r="G33" s="72"/>
      <c r="H33" s="72"/>
      <c r="I33" s="72"/>
      <c r="J33" s="72"/>
      <c r="K33" s="72"/>
      <c r="L33" s="72"/>
      <c r="M33" s="72"/>
      <c r="N33" s="72"/>
      <c r="O33" s="72"/>
      <c r="P33" s="72"/>
      <c r="Q33" s="72"/>
      <c r="R33" s="72"/>
      <c r="S33" s="72"/>
      <c r="T33" s="72"/>
      <c r="U33" s="72"/>
    </row>
    <row r="34" spans="1:21" hidden="1">
      <c r="A34" s="72"/>
      <c r="B34" s="72"/>
      <c r="C34" s="72" t="s">
        <v>88</v>
      </c>
      <c r="D34" s="72"/>
      <c r="E34" s="72"/>
      <c r="F34" s="72" t="s">
        <v>87</v>
      </c>
      <c r="G34" s="72"/>
      <c r="H34" s="72"/>
      <c r="I34" s="72"/>
      <c r="J34" s="72"/>
      <c r="K34" s="72"/>
      <c r="L34" s="72"/>
      <c r="M34" s="72"/>
      <c r="N34" s="72"/>
      <c r="O34" s="72"/>
      <c r="P34" s="72"/>
      <c r="Q34" s="72"/>
      <c r="R34" s="72"/>
      <c r="S34" s="72"/>
      <c r="T34" s="72"/>
      <c r="U34" s="72"/>
    </row>
    <row r="35" spans="1:21" hidden="1">
      <c r="A35" s="72"/>
      <c r="B35" s="72"/>
      <c r="C35" s="72"/>
      <c r="D35" s="72"/>
      <c r="E35" s="72"/>
      <c r="F35" s="72"/>
      <c r="G35" s="72"/>
      <c r="H35" s="72"/>
      <c r="I35" s="72"/>
      <c r="J35" s="72"/>
      <c r="K35" s="72"/>
      <c r="L35" s="72"/>
      <c r="M35" s="72"/>
      <c r="N35" s="72"/>
      <c r="O35" s="72"/>
      <c r="P35" s="72"/>
      <c r="Q35" s="72"/>
      <c r="R35" s="72"/>
      <c r="S35" s="72"/>
      <c r="T35" s="72"/>
      <c r="U35" s="72"/>
    </row>
    <row r="36" spans="1:21" hidden="1">
      <c r="A36" s="72"/>
      <c r="B36" s="72"/>
      <c r="C36" s="72"/>
      <c r="D36" s="72"/>
      <c r="E36" s="72"/>
      <c r="F36" s="72"/>
      <c r="G36" s="72"/>
      <c r="H36" s="72"/>
      <c r="I36" s="72"/>
      <c r="J36" s="72"/>
      <c r="K36" s="72"/>
      <c r="L36" s="72"/>
      <c r="M36" s="72"/>
      <c r="N36" s="72"/>
      <c r="O36" s="72"/>
      <c r="P36" s="72"/>
      <c r="Q36" s="72"/>
      <c r="R36" s="72"/>
      <c r="S36" s="72"/>
      <c r="T36" s="72"/>
      <c r="U36" s="72"/>
    </row>
    <row r="37" spans="1:21" hidden="1">
      <c r="A37" s="72"/>
      <c r="B37" s="72"/>
      <c r="C37" s="72"/>
      <c r="D37" s="72"/>
      <c r="E37" s="72"/>
      <c r="F37" s="72"/>
      <c r="G37" s="72"/>
      <c r="H37" s="72"/>
      <c r="I37" s="72"/>
      <c r="J37" s="72"/>
      <c r="K37" s="72"/>
      <c r="L37" s="72"/>
      <c r="M37" s="72"/>
      <c r="N37" s="72"/>
      <c r="O37" s="72"/>
      <c r="P37" s="72"/>
      <c r="Q37" s="72"/>
      <c r="R37" s="72"/>
      <c r="S37" s="72"/>
      <c r="T37" s="72"/>
      <c r="U37" s="72"/>
    </row>
    <row r="38" spans="1:21" hidden="1">
      <c r="A38" s="72"/>
      <c r="B38" s="72"/>
      <c r="C38" s="72"/>
      <c r="D38" s="72"/>
      <c r="E38" s="72"/>
      <c r="F38" s="72"/>
      <c r="G38" s="72"/>
      <c r="H38" s="72"/>
      <c r="I38" s="72"/>
      <c r="J38" s="72"/>
      <c r="K38" s="72"/>
      <c r="L38" s="72"/>
      <c r="M38" s="72"/>
      <c r="N38" s="72"/>
      <c r="O38" s="72"/>
      <c r="P38" s="72"/>
      <c r="Q38" s="72"/>
      <c r="R38" s="72"/>
      <c r="S38" s="72"/>
      <c r="T38" s="72"/>
      <c r="U38" s="72"/>
    </row>
    <row r="39" spans="1:21" hidden="1">
      <c r="A39" s="72"/>
      <c r="B39" s="72"/>
      <c r="C39" s="72"/>
      <c r="D39" s="72"/>
      <c r="E39" s="72"/>
      <c r="F39" s="72"/>
      <c r="G39" s="72"/>
      <c r="H39" s="72"/>
      <c r="I39" s="72"/>
      <c r="J39" s="72"/>
      <c r="K39" s="72"/>
      <c r="L39" s="72"/>
      <c r="M39" s="72"/>
      <c r="N39" s="72"/>
      <c r="O39" s="72"/>
      <c r="P39" s="72"/>
      <c r="Q39" s="72"/>
      <c r="R39" s="72"/>
      <c r="S39" s="72"/>
      <c r="T39" s="72"/>
      <c r="U39" s="72"/>
    </row>
    <row r="40" spans="1:21" hidden="1">
      <c r="A40" s="72"/>
      <c r="B40" s="72"/>
      <c r="C40" s="72"/>
      <c r="D40" s="72"/>
      <c r="E40" s="72"/>
      <c r="F40" s="72"/>
      <c r="G40" s="72"/>
      <c r="H40" s="72"/>
      <c r="I40" s="72"/>
      <c r="J40" s="72"/>
      <c r="K40" s="72"/>
      <c r="L40" s="72"/>
      <c r="M40" s="72"/>
      <c r="N40" s="72"/>
      <c r="O40" s="72"/>
      <c r="P40" s="72"/>
      <c r="Q40" s="72"/>
      <c r="R40" s="72"/>
      <c r="S40" s="72"/>
      <c r="T40" s="72"/>
      <c r="U40" s="72"/>
    </row>
    <row r="41" spans="1:21" hidden="1">
      <c r="A41" s="72"/>
      <c r="B41" s="72"/>
      <c r="C41" s="72"/>
      <c r="D41" s="72"/>
      <c r="E41" s="72"/>
      <c r="F41" s="72"/>
      <c r="G41" s="72"/>
      <c r="H41" s="72"/>
      <c r="I41" s="72"/>
      <c r="J41" s="72"/>
      <c r="K41" s="72"/>
      <c r="L41" s="72"/>
      <c r="M41" s="72"/>
      <c r="N41" s="72"/>
      <c r="O41" s="72"/>
      <c r="P41" s="72"/>
      <c r="Q41" s="72"/>
      <c r="R41" s="72"/>
      <c r="S41" s="72"/>
      <c r="T41" s="72"/>
      <c r="U41" s="72"/>
    </row>
    <row r="42" spans="1:21" hidden="1">
      <c r="A42" s="72"/>
      <c r="B42" s="72"/>
      <c r="C42" s="72"/>
      <c r="D42" s="72"/>
      <c r="E42" s="72"/>
      <c r="F42" s="72"/>
      <c r="G42" s="72"/>
      <c r="H42" s="72"/>
      <c r="I42" s="72"/>
      <c r="J42" s="72"/>
      <c r="K42" s="72"/>
      <c r="L42" s="72"/>
      <c r="M42" s="72"/>
      <c r="N42" s="72"/>
      <c r="O42" s="72"/>
      <c r="P42" s="72"/>
      <c r="Q42" s="72"/>
      <c r="R42" s="72"/>
      <c r="S42" s="72"/>
      <c r="T42" s="72"/>
      <c r="U42" s="72"/>
    </row>
    <row r="43" spans="1:21" ht="46.5" hidden="1">
      <c r="A43" s="72"/>
      <c r="B43" s="72"/>
      <c r="C43" s="185" t="s">
        <v>435</v>
      </c>
      <c r="D43" s="186" t="s">
        <v>90</v>
      </c>
      <c r="E43" s="186" t="s">
        <v>91</v>
      </c>
      <c r="F43" s="72"/>
      <c r="G43" s="72"/>
      <c r="H43" s="72"/>
      <c r="I43" s="72"/>
      <c r="J43" s="72"/>
      <c r="K43" s="72"/>
      <c r="L43" s="72"/>
      <c r="M43" s="72"/>
      <c r="N43" s="72"/>
      <c r="O43" s="72"/>
      <c r="P43" s="72"/>
      <c r="Q43" s="72"/>
      <c r="R43" s="72"/>
      <c r="S43" s="72"/>
      <c r="T43" s="72"/>
      <c r="U43" s="72"/>
    </row>
    <row r="44" spans="1:21" hidden="1">
      <c r="A44" s="72"/>
      <c r="B44" s="72"/>
      <c r="C44" s="187" t="s">
        <v>232</v>
      </c>
      <c r="D44" s="339">
        <f>(Introduction!C31)</f>
        <v>0</v>
      </c>
      <c r="E44" s="339">
        <f>Introduction!C32</f>
        <v>0</v>
      </c>
      <c r="F44" s="72"/>
      <c r="G44" s="72"/>
      <c r="H44" s="72"/>
      <c r="I44" s="72"/>
      <c r="J44" s="72"/>
      <c r="K44" s="72"/>
      <c r="L44" s="72"/>
      <c r="M44" s="72"/>
      <c r="N44" s="72"/>
      <c r="O44" s="72"/>
      <c r="P44" s="72"/>
      <c r="Q44" s="72"/>
      <c r="R44" s="72"/>
      <c r="S44" s="72"/>
      <c r="T44" s="72"/>
      <c r="U44" s="72"/>
    </row>
    <row r="45" spans="1:21" hidden="1">
      <c r="A45" s="72"/>
      <c r="B45" s="72"/>
      <c r="C45" s="187" t="s">
        <v>205</v>
      </c>
      <c r="D45" s="340">
        <f>Introduction!C29</f>
        <v>0</v>
      </c>
      <c r="E45" s="340">
        <f>Introduction!C30</f>
        <v>0</v>
      </c>
      <c r="F45" s="72"/>
      <c r="G45" s="72"/>
      <c r="H45" s="72"/>
      <c r="I45" s="72"/>
      <c r="J45" s="72"/>
      <c r="K45" s="72"/>
      <c r="L45" s="72"/>
      <c r="M45" s="72"/>
      <c r="N45" s="72"/>
      <c r="O45" s="72"/>
      <c r="P45" s="72"/>
      <c r="Q45" s="72"/>
      <c r="R45" s="72"/>
      <c r="S45" s="72"/>
      <c r="T45" s="72"/>
      <c r="U45" s="72"/>
    </row>
    <row r="46" spans="1:21" hidden="1">
      <c r="A46" s="72"/>
      <c r="B46" s="72"/>
      <c r="C46" s="72" t="s">
        <v>53</v>
      </c>
      <c r="D46" s="72"/>
      <c r="E46" s="72"/>
      <c r="F46" s="72"/>
      <c r="G46" s="72"/>
      <c r="H46" s="72"/>
      <c r="I46" s="72"/>
      <c r="J46" s="72"/>
      <c r="K46" s="72"/>
      <c r="L46" s="72"/>
      <c r="M46" s="72"/>
      <c r="N46" s="72"/>
      <c r="O46" s="72"/>
      <c r="P46" s="72"/>
      <c r="Q46" s="72"/>
      <c r="R46" s="72"/>
      <c r="S46" s="72"/>
      <c r="T46" s="72"/>
      <c r="U46" s="72"/>
    </row>
    <row r="47" spans="1:21" hidden="1">
      <c r="A47" s="72"/>
      <c r="B47" s="72"/>
      <c r="C47" s="72"/>
      <c r="D47" s="72"/>
      <c r="E47" s="72"/>
      <c r="F47" s="72"/>
      <c r="G47" s="72"/>
      <c r="H47" s="72"/>
      <c r="I47" s="72"/>
      <c r="J47" s="72"/>
      <c r="K47" s="72"/>
      <c r="L47" s="72"/>
      <c r="M47" s="72"/>
      <c r="N47" s="72"/>
      <c r="O47" s="72"/>
      <c r="P47" s="72"/>
      <c r="Q47" s="72"/>
      <c r="R47" s="72"/>
      <c r="S47" s="72"/>
      <c r="T47" s="72"/>
      <c r="U47" s="72"/>
    </row>
    <row r="48" spans="1:21" hidden="1">
      <c r="A48" s="72"/>
      <c r="B48" s="72"/>
      <c r="C48" s="72"/>
      <c r="D48" s="72"/>
      <c r="E48" s="72"/>
      <c r="F48" s="72"/>
      <c r="G48" s="72"/>
      <c r="H48" s="72"/>
      <c r="I48" s="72"/>
      <c r="J48" s="72"/>
      <c r="K48" s="72"/>
      <c r="L48" s="72"/>
      <c r="M48" s="72"/>
      <c r="N48" s="72"/>
      <c r="O48" s="72"/>
      <c r="P48" s="72"/>
      <c r="Q48" s="72"/>
      <c r="R48" s="72"/>
      <c r="S48" s="72"/>
      <c r="T48" s="72"/>
      <c r="U48" s="72"/>
    </row>
    <row r="49" spans="4:4" hidden="1">
      <c r="D49" s="23" t="s">
        <v>93</v>
      </c>
    </row>
  </sheetData>
  <mergeCells count="4">
    <mergeCell ref="A1:D1"/>
    <mergeCell ref="F4:J4"/>
    <mergeCell ref="A4:D4"/>
    <mergeCell ref="C26:F26"/>
  </mergeCells>
  <phoneticPr fontId="13" type="noConversion"/>
  <conditionalFormatting sqref="J15">
    <cfRule type="containsText" dxfId="111" priority="276" operator="containsText" text="Maintaining">
      <formula>NOT(ISERROR(SEARCH("Maintaining",J15)))</formula>
    </cfRule>
    <cfRule type="containsText" dxfId="110" priority="277" operator="containsText" text="Above and Beyond">
      <formula>NOT(ISERROR(SEARCH("Above and Beyond",J15)))</formula>
    </cfRule>
    <cfRule type="containsText" dxfId="109" priority="278" operator="containsText" text="Taking Away">
      <formula>NOT(ISERROR(SEARCH("Taking Away",J15)))</formula>
    </cfRule>
  </conditionalFormatting>
  <conditionalFormatting sqref="J15">
    <cfRule type="containsBlanks" dxfId="108" priority="274">
      <formula>LEN(TRIM(J15))=0</formula>
    </cfRule>
  </conditionalFormatting>
  <conditionalFormatting sqref="P15:Q15">
    <cfRule type="expression" dxfId="107" priority="280">
      <formula>$O15&lt;&gt;"yes"</formula>
    </cfRule>
  </conditionalFormatting>
  <conditionalFormatting sqref="Q15">
    <cfRule type="expression" dxfId="106" priority="272" stopIfTrue="1">
      <formula>$O15="yes"</formula>
    </cfRule>
    <cfRule type="notContainsBlanks" dxfId="105" priority="279" stopIfTrue="1">
      <formula>LEN(TRIM(Q15))&gt;0</formula>
    </cfRule>
  </conditionalFormatting>
  <conditionalFormatting sqref="P15:Q15">
    <cfRule type="notContainsBlanks" dxfId="104" priority="271" stopIfTrue="1">
      <formula>LEN(TRIM(P15))&gt;0</formula>
    </cfRule>
    <cfRule type="expression" dxfId="103" priority="273">
      <formula>$O15="yes"</formula>
    </cfRule>
  </conditionalFormatting>
  <conditionalFormatting sqref="J15">
    <cfRule type="containsText" dxfId="102" priority="263" operator="containsText" text="not BIA question">
      <formula>NOT(ISERROR(SEARCH("not BIA question",J15)))</formula>
    </cfRule>
  </conditionalFormatting>
  <conditionalFormatting sqref="M15">
    <cfRule type="notContainsBlanks" dxfId="101" priority="260">
      <formula>LEN(TRIM(M15))&gt;0</formula>
    </cfRule>
    <cfRule type="expression" dxfId="100" priority="261">
      <formula>$H15&lt;&gt;"yes"</formula>
    </cfRule>
    <cfRule type="expression" dxfId="99" priority="262">
      <formula>$H15="yes"</formula>
    </cfRule>
  </conditionalFormatting>
  <conditionalFormatting sqref="R15">
    <cfRule type="expression" dxfId="98" priority="241">
      <formula>$O15="yes"</formula>
    </cfRule>
  </conditionalFormatting>
  <conditionalFormatting sqref="R15">
    <cfRule type="expression" dxfId="97" priority="242">
      <formula>$O15&lt;&gt;"yes"</formula>
    </cfRule>
  </conditionalFormatting>
  <conditionalFormatting sqref="R15">
    <cfRule type="expression" dxfId="96" priority="239" stopIfTrue="1">
      <formula>$O15="yes"</formula>
    </cfRule>
    <cfRule type="notContainsBlanks" dxfId="95" priority="240" stopIfTrue="1">
      <formula>LEN(TRIM(R15))&gt;0</formula>
    </cfRule>
  </conditionalFormatting>
  <conditionalFormatting sqref="R15">
    <cfRule type="notContainsBlanks" dxfId="94" priority="237" stopIfTrue="1">
      <formula>LEN(TRIM(R15))&gt;0</formula>
    </cfRule>
    <cfRule type="expression" dxfId="93" priority="238">
      <formula>$O15="yes"</formula>
    </cfRule>
  </conditionalFormatting>
  <conditionalFormatting sqref="L15">
    <cfRule type="expression" dxfId="92" priority="219">
      <formula>AND($H15&lt;&gt;"",$L15&lt;&gt;"")</formula>
    </cfRule>
    <cfRule type="expression" dxfId="91" priority="220">
      <formula>$H15&lt;&gt;""</formula>
    </cfRule>
  </conditionalFormatting>
  <conditionalFormatting sqref="O15">
    <cfRule type="expression" dxfId="90" priority="208">
      <formula>AND($H15&lt;&gt;"",$O15&lt;&gt;"")</formula>
    </cfRule>
    <cfRule type="expression" dxfId="89" priority="209">
      <formula>AND($H15&lt;&gt;"yes",$H15&lt;&gt;"")</formula>
    </cfRule>
  </conditionalFormatting>
  <conditionalFormatting sqref="R16">
    <cfRule type="expression" dxfId="88" priority="200">
      <formula>$O16&lt;&gt;"yes"</formula>
    </cfRule>
  </conditionalFormatting>
  <conditionalFormatting sqref="R16">
    <cfRule type="expression" dxfId="87" priority="197" stopIfTrue="1">
      <formula>$O16="yes"</formula>
    </cfRule>
    <cfRule type="notContainsBlanks" dxfId="86" priority="199" stopIfTrue="1">
      <formula>LEN(TRIM(R16))&gt;0</formula>
    </cfRule>
  </conditionalFormatting>
  <conditionalFormatting sqref="R16">
    <cfRule type="notContainsBlanks" dxfId="85" priority="196" stopIfTrue="1">
      <formula>LEN(TRIM(R16))&gt;0</formula>
    </cfRule>
    <cfRule type="expression" dxfId="84" priority="198">
      <formula>$O16="yes"</formula>
    </cfRule>
  </conditionalFormatting>
  <conditionalFormatting sqref="M16">
    <cfRule type="notContainsBlanks" dxfId="83" priority="181">
      <formula>LEN(TRIM(M16))&gt;0</formula>
    </cfRule>
  </conditionalFormatting>
  <conditionalFormatting sqref="P16:Q16">
    <cfRule type="expression" dxfId="82" priority="195">
      <formula>$O16&lt;&gt;"yes"</formula>
    </cfRule>
  </conditionalFormatting>
  <conditionalFormatting sqref="J16">
    <cfRule type="containsText" dxfId="81" priority="191" operator="containsText" text="Maintaining">
      <formula>NOT(ISERROR(SEARCH("Maintaining",J16)))</formula>
    </cfRule>
    <cfRule type="containsText" dxfId="80" priority="192" operator="containsText" text="Above and Beyond">
      <formula>NOT(ISERROR(SEARCH("Above and Beyond",J16)))</formula>
    </cfRule>
    <cfRule type="containsText" dxfId="79" priority="193" operator="containsText" text="Taking Away">
      <formula>NOT(ISERROR(SEARCH("Taking Away",J16)))</formula>
    </cfRule>
  </conditionalFormatting>
  <conditionalFormatting sqref="J16">
    <cfRule type="containsBlanks" dxfId="78" priority="190">
      <formula>LEN(TRIM(J16))=0</formula>
    </cfRule>
  </conditionalFormatting>
  <conditionalFormatting sqref="Q16">
    <cfRule type="expression" dxfId="77" priority="188" stopIfTrue="1">
      <formula>$O16="yes"</formula>
    </cfRule>
    <cfRule type="notContainsBlanks" dxfId="76" priority="194" stopIfTrue="1">
      <formula>LEN(TRIM(Q16))&gt;0</formula>
    </cfRule>
  </conditionalFormatting>
  <conditionalFormatting sqref="P16">
    <cfRule type="notContainsBlanks" dxfId="75" priority="187" stopIfTrue="1">
      <formula>LEN(TRIM(P16))&gt;0</formula>
    </cfRule>
    <cfRule type="expression" dxfId="74" priority="189">
      <formula>$O16="yes"</formula>
    </cfRule>
  </conditionalFormatting>
  <conditionalFormatting sqref="Q16">
    <cfRule type="notContainsBlanks" dxfId="73" priority="185" stopIfTrue="1">
      <formula>LEN(TRIM(Q16))&gt;0</formula>
    </cfRule>
    <cfRule type="expression" dxfId="72" priority="186">
      <formula>$O16="yes"</formula>
    </cfRule>
  </conditionalFormatting>
  <conditionalFormatting sqref="J16">
    <cfRule type="containsText" dxfId="71" priority="184" operator="containsText" text="not BIA question">
      <formula>NOT(ISERROR(SEARCH("not BIA question",J16)))</formula>
    </cfRule>
  </conditionalFormatting>
  <conditionalFormatting sqref="M16">
    <cfRule type="expression" dxfId="70" priority="183">
      <formula>$H16="yes"</formula>
    </cfRule>
  </conditionalFormatting>
  <conditionalFormatting sqref="M16">
    <cfRule type="expression" dxfId="69" priority="182">
      <formula>$H16&lt;&gt;"yes"</formula>
    </cfRule>
  </conditionalFormatting>
  <conditionalFormatting sqref="R16">
    <cfRule type="expression" dxfId="68" priority="178">
      <formula>$O16="yes"</formula>
    </cfRule>
  </conditionalFormatting>
  <conditionalFormatting sqref="L16">
    <cfRule type="expression" dxfId="67" priority="176">
      <formula>AND($H16&lt;&gt;"",$L16&lt;&gt;"")</formula>
    </cfRule>
    <cfRule type="expression" dxfId="66" priority="177">
      <formula>$H16&lt;&gt;""</formula>
    </cfRule>
  </conditionalFormatting>
  <conditionalFormatting sqref="O16">
    <cfRule type="expression" dxfId="65" priority="174">
      <formula>AND($H16&lt;&gt;"",$O16&lt;&gt;"")</formula>
    </cfRule>
    <cfRule type="expression" dxfId="64" priority="175">
      <formula>AND($H16&lt;&gt;"yes",$H16&lt;&gt;"")</formula>
    </cfRule>
  </conditionalFormatting>
  <conditionalFormatting sqref="J20:J23">
    <cfRule type="containsText" dxfId="63" priority="169" operator="containsText" text="Maintaining">
      <formula>NOT(ISERROR(SEARCH("Maintaining",J20)))</formula>
    </cfRule>
    <cfRule type="containsText" dxfId="62" priority="170" operator="containsText" text="Above and Beyond">
      <formula>NOT(ISERROR(SEARCH("Above and Beyond",J20)))</formula>
    </cfRule>
    <cfRule type="containsText" dxfId="61" priority="171" operator="containsText" text="Taking Away">
      <formula>NOT(ISERROR(SEARCH("Taking Away",J20)))</formula>
    </cfRule>
  </conditionalFormatting>
  <conditionalFormatting sqref="J20:J23">
    <cfRule type="containsBlanks" dxfId="60" priority="168">
      <formula>LEN(TRIM(J20))=0</formula>
    </cfRule>
  </conditionalFormatting>
  <conditionalFormatting sqref="J20:J23">
    <cfRule type="containsText" dxfId="59" priority="164" operator="containsText" text="not BIA question">
      <formula>NOT(ISERROR(SEARCH("not BIA question",J20)))</formula>
    </cfRule>
  </conditionalFormatting>
  <conditionalFormatting sqref="M20:M22">
    <cfRule type="notContainsBlanks" dxfId="58" priority="161">
      <formula>LEN(TRIM(M20))&gt;0</formula>
    </cfRule>
    <cfRule type="expression" dxfId="57" priority="162">
      <formula>$H20&lt;&gt;"yes"</formula>
    </cfRule>
    <cfRule type="expression" dxfId="56" priority="163">
      <formula>$H20="yes"</formula>
    </cfRule>
  </conditionalFormatting>
  <conditionalFormatting sqref="M23">
    <cfRule type="notContainsBlanks" dxfId="55" priority="146">
      <formula>LEN(TRIM(M23))&gt;0</formula>
    </cfRule>
  </conditionalFormatting>
  <conditionalFormatting sqref="M23">
    <cfRule type="expression" dxfId="54" priority="148">
      <formula>$H23="yes"</formula>
    </cfRule>
  </conditionalFormatting>
  <conditionalFormatting sqref="M23">
    <cfRule type="expression" dxfId="53" priority="147">
      <formula>$H23&lt;&gt;"yes"</formula>
    </cfRule>
  </conditionalFormatting>
  <conditionalFormatting sqref="H22:H23">
    <cfRule type="containsBlanks" dxfId="52" priority="145" stopIfTrue="1">
      <formula>LEN(TRIM(H22))=0</formula>
    </cfRule>
  </conditionalFormatting>
  <conditionalFormatting sqref="H22:H23">
    <cfRule type="notContainsBlanks" dxfId="51" priority="144">
      <formula>LEN(TRIM(H22))&gt;0</formula>
    </cfRule>
  </conditionalFormatting>
  <conditionalFormatting sqref="L20:L23">
    <cfRule type="expression" dxfId="50" priority="136">
      <formula>AND($H20&lt;&gt;"",$L20&lt;&gt;"")</formula>
    </cfRule>
    <cfRule type="expression" dxfId="49" priority="137">
      <formula>$H20&lt;&gt;""</formula>
    </cfRule>
  </conditionalFormatting>
  <conditionalFormatting sqref="O20:O23">
    <cfRule type="expression" dxfId="48" priority="134">
      <formula>AND($H20&lt;&gt;"",$O20&lt;&gt;"")</formula>
    </cfRule>
    <cfRule type="expression" dxfId="47" priority="135">
      <formula>AND($H20&lt;&gt;"yes",$H20&lt;&gt;"")</formula>
    </cfRule>
  </conditionalFormatting>
  <conditionalFormatting sqref="P20:R23">
    <cfRule type="notContainsBlanks" dxfId="46" priority="105">
      <formula>LEN(TRIM(P20))&gt;0</formula>
    </cfRule>
    <cfRule type="expression" dxfId="45" priority="106">
      <formula>$O20="yes"</formula>
    </cfRule>
  </conditionalFormatting>
  <conditionalFormatting sqref="J14">
    <cfRule type="containsText" dxfId="44" priority="51" operator="containsText" text="Maintaining">
      <formula>NOT(ISERROR(SEARCH("Maintaining",J14)))</formula>
    </cfRule>
    <cfRule type="containsText" dxfId="43" priority="52" operator="containsText" text="Above and Beyond">
      <formula>NOT(ISERROR(SEARCH("Above and Beyond",J14)))</formula>
    </cfRule>
    <cfRule type="containsText" dxfId="42" priority="53" operator="containsText" text="Taking Away">
      <formula>NOT(ISERROR(SEARCH("Taking Away",J14)))</formula>
    </cfRule>
  </conditionalFormatting>
  <conditionalFormatting sqref="J14">
    <cfRule type="containsBlanks" dxfId="41" priority="50">
      <formula>LEN(TRIM(J14))=0</formula>
    </cfRule>
  </conditionalFormatting>
  <conditionalFormatting sqref="J14">
    <cfRule type="containsText" dxfId="40" priority="49" operator="containsText" text="not BIA question">
      <formula>NOT(ISERROR(SEARCH("not BIA question",J14)))</formula>
    </cfRule>
  </conditionalFormatting>
  <conditionalFormatting sqref="M14">
    <cfRule type="notContainsBlanks" dxfId="39" priority="46">
      <formula>LEN(TRIM(M14))&gt;0</formula>
    </cfRule>
    <cfRule type="expression" dxfId="38" priority="47">
      <formula>$H14&lt;&gt;"yes"</formula>
    </cfRule>
    <cfRule type="expression" dxfId="37" priority="48">
      <formula>$H14="yes"</formula>
    </cfRule>
  </conditionalFormatting>
  <conditionalFormatting sqref="L14">
    <cfRule type="expression" dxfId="36" priority="42">
      <formula>AND($H14&lt;&gt;"",$L14&lt;&gt;"")</formula>
    </cfRule>
    <cfRule type="expression" dxfId="35" priority="43">
      <formula>$H14&lt;&gt;""</formula>
    </cfRule>
  </conditionalFormatting>
  <conditionalFormatting sqref="O14">
    <cfRule type="expression" dxfId="34" priority="40">
      <formula>AND($H14&lt;&gt;"",$O14&lt;&gt;"")</formula>
    </cfRule>
    <cfRule type="expression" dxfId="33" priority="41">
      <formula>AND($H14&lt;&gt;"yes",$H14&lt;&gt;"")</formula>
    </cfRule>
  </conditionalFormatting>
  <conditionalFormatting sqref="P14:R14">
    <cfRule type="notContainsBlanks" dxfId="32" priority="38">
      <formula>LEN(TRIM(P14))&gt;0</formula>
    </cfRule>
    <cfRule type="expression" dxfId="31" priority="39">
      <formula>$O14="yes"</formula>
    </cfRule>
  </conditionalFormatting>
  <conditionalFormatting sqref="J13">
    <cfRule type="containsText" dxfId="30" priority="31" operator="containsText" text="Maintaining">
      <formula>NOT(ISERROR(SEARCH("Maintaining",J13)))</formula>
    </cfRule>
    <cfRule type="containsText" dxfId="29" priority="32" operator="containsText" text="Above and Beyond">
      <formula>NOT(ISERROR(SEARCH("Above and Beyond",J13)))</formula>
    </cfRule>
    <cfRule type="containsText" dxfId="28" priority="33" operator="containsText" text="Taking Away">
      <formula>NOT(ISERROR(SEARCH("Taking Away",J13)))</formula>
    </cfRule>
  </conditionalFormatting>
  <conditionalFormatting sqref="M13">
    <cfRule type="expression" dxfId="27" priority="35">
      <formula>$H13="yes"</formula>
    </cfRule>
  </conditionalFormatting>
  <conditionalFormatting sqref="M13">
    <cfRule type="notContainsBlanks" dxfId="26" priority="29">
      <formula>LEN(TRIM(M13))&gt;0</formula>
    </cfRule>
  </conditionalFormatting>
  <conditionalFormatting sqref="M13">
    <cfRule type="expression" dxfId="25" priority="30">
      <formula>$H13&lt;&gt;"yes"</formula>
    </cfRule>
  </conditionalFormatting>
  <conditionalFormatting sqref="J13">
    <cfRule type="containsBlanks" dxfId="24" priority="27">
      <formula>LEN(TRIM(J13))=0</formula>
    </cfRule>
  </conditionalFormatting>
  <conditionalFormatting sqref="P13:Q13">
    <cfRule type="expression" dxfId="23" priority="37">
      <formula>$O13&lt;&gt;"yes"</formula>
    </cfRule>
  </conditionalFormatting>
  <conditionalFormatting sqref="Q13">
    <cfRule type="expression" dxfId="22" priority="25" stopIfTrue="1">
      <formula>$O13="yes"</formula>
    </cfRule>
    <cfRule type="notContainsBlanks" dxfId="21" priority="36" stopIfTrue="1">
      <formula>LEN(TRIM(Q13))&gt;0</formula>
    </cfRule>
  </conditionalFormatting>
  <conditionalFormatting sqref="P13:Q13">
    <cfRule type="notContainsBlanks" dxfId="20" priority="24" stopIfTrue="1">
      <formula>LEN(TRIM(P13))&gt;0</formula>
    </cfRule>
    <cfRule type="expression" dxfId="19" priority="26">
      <formula>$O13="yes"</formula>
    </cfRule>
  </conditionalFormatting>
  <conditionalFormatting sqref="J13">
    <cfRule type="containsText" dxfId="18" priority="23" operator="containsText" text="not BIA question">
      <formula>NOT(ISERROR(SEARCH("not BIA question",J13)))</formula>
    </cfRule>
  </conditionalFormatting>
  <conditionalFormatting sqref="L13">
    <cfRule type="expression" dxfId="17" priority="21">
      <formula>AND($H13&lt;&gt;"",$L13&lt;&gt;"")</formula>
    </cfRule>
    <cfRule type="expression" dxfId="16" priority="22">
      <formula>$H13&lt;&gt;""</formula>
    </cfRule>
  </conditionalFormatting>
  <conditionalFormatting sqref="R13">
    <cfRule type="notContainsBlanks" dxfId="15" priority="13">
      <formula>LEN(TRIM(R13))&gt;0</formula>
    </cfRule>
    <cfRule type="expression" dxfId="14" priority="14">
      <formula>$O13="yes"</formula>
    </cfRule>
  </conditionalFormatting>
  <conditionalFormatting sqref="H13">
    <cfRule type="containsBlanks" dxfId="13" priority="18" stopIfTrue="1">
      <formula>LEN(TRIM(H13))=0</formula>
    </cfRule>
  </conditionalFormatting>
  <conditionalFormatting sqref="H13">
    <cfRule type="notContainsBlanks" dxfId="12" priority="17">
      <formula>LEN(TRIM(H13))&gt;0</formula>
    </cfRule>
  </conditionalFormatting>
  <conditionalFormatting sqref="H14">
    <cfRule type="containsBlanks" dxfId="11" priority="12" stopIfTrue="1">
      <formula>LEN(TRIM(H14))=0</formula>
    </cfRule>
  </conditionalFormatting>
  <conditionalFormatting sqref="H14">
    <cfRule type="notContainsBlanks" dxfId="10" priority="11">
      <formula>LEN(TRIM(H14))&gt;0</formula>
    </cfRule>
  </conditionalFormatting>
  <conditionalFormatting sqref="H15">
    <cfRule type="containsBlanks" dxfId="9" priority="10" stopIfTrue="1">
      <formula>LEN(TRIM(H15))=0</formula>
    </cfRule>
  </conditionalFormatting>
  <conditionalFormatting sqref="H15">
    <cfRule type="notContainsBlanks" dxfId="8" priority="9">
      <formula>LEN(TRIM(H15))&gt;0</formula>
    </cfRule>
  </conditionalFormatting>
  <conditionalFormatting sqref="H21">
    <cfRule type="notContainsBlanks" dxfId="7" priority="3">
      <formula>LEN(TRIM(H21))&gt;0</formula>
    </cfRule>
  </conditionalFormatting>
  <conditionalFormatting sqref="H16">
    <cfRule type="containsBlanks" dxfId="6" priority="8" stopIfTrue="1">
      <formula>LEN(TRIM(H16))=0</formula>
    </cfRule>
  </conditionalFormatting>
  <conditionalFormatting sqref="H16">
    <cfRule type="notContainsBlanks" dxfId="5" priority="7">
      <formula>LEN(TRIM(H16))&gt;0</formula>
    </cfRule>
  </conditionalFormatting>
  <conditionalFormatting sqref="H20">
    <cfRule type="containsBlanks" dxfId="4" priority="6" stopIfTrue="1">
      <formula>LEN(TRIM(H20))=0</formula>
    </cfRule>
  </conditionalFormatting>
  <conditionalFormatting sqref="H20">
    <cfRule type="notContainsBlanks" dxfId="3" priority="5">
      <formula>LEN(TRIM(H20))&gt;0</formula>
    </cfRule>
  </conditionalFormatting>
  <conditionalFormatting sqref="H21">
    <cfRule type="containsBlanks" dxfId="2" priority="4" stopIfTrue="1">
      <formula>LEN(TRIM(H21))=0</formula>
    </cfRule>
  </conditionalFormatting>
  <conditionalFormatting sqref="O13">
    <cfRule type="expression" dxfId="1" priority="1">
      <formula>AND($H13&lt;&gt;"",$O13&lt;&gt;"")</formula>
    </cfRule>
    <cfRule type="expression" dxfId="0" priority="2">
      <formula>AND($H13&lt;&gt;"yes",$H13&lt;&gt;"")</formula>
    </cfRule>
  </conditionalFormatting>
  <dataValidations count="10">
    <dataValidation type="list" allowBlank="1" showInputMessage="1" showErrorMessage="1" sqref="O13:O16 O20:O23 R20:R23 R13:R16" xr:uid="{D0944284-6E02-5440-AC69-0291E3B9CD04}">
      <formula1>$C$30:$C$31</formula1>
    </dataValidation>
    <dataValidation type="list" allowBlank="1" showInputMessage="1" showErrorMessage="1" sqref="H13:H16 H20:H23" xr:uid="{47568453-838C-4A48-9D52-C405B351E5D1}">
      <formula1>$C$30:$C$33</formula1>
    </dataValidation>
    <dataValidation type="list" allowBlank="1" showInputMessage="1" showErrorMessage="1" sqref="I14:I16 I20:I23" xr:uid="{4BB65656-4463-F247-9C00-05407638621F}">
      <formula1>$C$29:$C$31</formula1>
    </dataValidation>
    <dataValidation type="list" allowBlank="1" showInputMessage="1" showErrorMessage="1" sqref="C15:C16 C20:C23" xr:uid="{D3387C51-DF84-EB40-8B5E-CA1FC2DFDFBC}">
      <formula1>$C$44:$C$46</formula1>
    </dataValidation>
    <dataValidation type="list" allowBlank="1" showInputMessage="1" showErrorMessage="1" sqref="C14" xr:uid="{1E9FF0B1-5F45-3242-BAB5-F36AF7FB7EC8}">
      <formula1>$C$37:$C$39</formula1>
    </dataValidation>
    <dataValidation type="custom" showInputMessage="1" showErrorMessage="1" sqref="L13:L14" xr:uid="{9C3ED4AC-3577-2D4F-ACF9-1696E7DD9CD1}">
      <formula1>NOT(ISBLANK(H13))</formula1>
    </dataValidation>
    <dataValidation type="custom" showInputMessage="1" showErrorMessage="1" sqref="P13:P14" xr:uid="{30681038-A3F9-3D46-97DA-697906FE019F}">
      <formula1>O13="yes"</formula1>
    </dataValidation>
    <dataValidation type="custom" showInputMessage="1" showErrorMessage="1" sqref="M13:M14" xr:uid="{086D9A93-2FDE-3943-98E9-C290BFEB61E7}">
      <formula1>H13="yes"</formula1>
    </dataValidation>
    <dataValidation type="list" allowBlank="1" showInputMessage="1" showErrorMessage="1" sqref="C13" xr:uid="{EFDED33F-CC4D-DE4A-A7C0-1DE112400E28}">
      <formula1>$C$35:$C$37</formula1>
    </dataValidation>
    <dataValidation type="list" allowBlank="1" showInputMessage="1" showErrorMessage="1" sqref="I13" xr:uid="{05A05633-30D1-AE4A-A7B0-E3CD80A7D22F}">
      <formula1>$C$27:$C$29</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Stal</dc:creator>
  <cp:keywords/>
  <dc:description/>
  <cp:lastModifiedBy>Katie Leggett</cp:lastModifiedBy>
  <cp:revision/>
  <dcterms:created xsi:type="dcterms:W3CDTF">2019-10-02T10:44:01Z</dcterms:created>
  <dcterms:modified xsi:type="dcterms:W3CDTF">2021-05-27T11:43:56Z</dcterms:modified>
  <cp:category/>
  <cp:contentStatus/>
</cp:coreProperties>
</file>